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400" yWindow="65526" windowWidth="14450" windowHeight="1279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5'!$A$1:$F$202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<sst xmlns="http://schemas.openxmlformats.org/spreadsheetml/2006/main" count="4309" uniqueCount="1021">
  <si>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</si>
  <si>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</si>
  <si>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</si>
  <si>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</si>
  <si>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</si>
  <si>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</si>
  <si>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</si>
  <si>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</si>
  <si>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</si>
  <si>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</si>
  <si>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</si>
  <si>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</si>
  <si>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</si>
  <si>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</si>
  <si>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</si>
  <si>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</si>
  <si>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</si>
  <si>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</si>
  <si>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</si>
  <si>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</si>
  <si>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</si>
  <si>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</si>
  <si>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</si>
  <si>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</si>
  <si>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</si>
  <si>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</si>
  <si>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</si>
  <si>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</si>
  <si>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</si>
  <si>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</si>
  <si>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</si>
  <si>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</si>
  <si>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</si>
  <si>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</si>
  <si>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</si>
  <si>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</si>
  <si>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</si>
  <si>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</si>
  <si>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</si>
  <si>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</si>
  <si>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</si>
  <si>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</si>
  <si>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</si>
  <si>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</si>
  <si>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</si>
  <si>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</si>
  <si>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</si>
  <si>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</si>
  <si>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</si>
  <si>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</si>
  <si>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</si>
  <si>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</si>
  <si>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</si>
  <si>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</si>
  <si>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</si>
  <si>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</si>
  <si>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</si>
  <si>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</si>
  <si>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</si>
  <si>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</si>
  <si>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</si>
  <si>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</si>
  <si>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</si>
  <si>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</si>
  <si>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</si>
  <si>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</si>
  <si>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</si>
  <si>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</si>
  <si>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</si>
  <si>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</si>
  <si>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</si>
  <si>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</si>
  <si>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</si>
  <si>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</si>
  <si>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</si>
  <si>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</si>
  <si>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</si>
  <si>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</si>
  <si>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</si>
  <si>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</si>
  <si>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</si>
  <si>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</si>
  <si>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</si>
  <si>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</si>
  <si>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</si>
  <si>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</si>
  <si>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</si>
  <si>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</si>
  <si>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</si>
  <si>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</si>
  <si>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</si>
  <si>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</si>
  <si>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</si>
  <si>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</si>
  <si>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</si>
  <si>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</si>
  <si>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</si>
  <si>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</si>
  <si>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</si>
  <si>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</si>
  <si>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</si>
  <si>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</si>
  <si>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</si>
  <si>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</si>
  <si>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</si>
  <si>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</si>
  <si>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</si>
  <si>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</si>
  <si>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</si>
  <si>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</si>
  <si>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</si>
  <si>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</si>
  <si>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</si>
  <si>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</si>
  <si>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</si>
  <si>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</si>
  <si>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</si>
  <si>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</si>
  <si>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</si>
  <si>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</si>
  <si>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</si>
  <si>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</si>
  <si>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</si>
  <si>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</si>
  <si>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</si>
  <si>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</si>
  <si>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</si>
  <si>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</si>
  <si>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</si>
  <si>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</si>
  <si>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</si>
  <si>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</si>
  <si>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</si>
  <si>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</si>
  <si>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</si>
  <si>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</si>
  <si>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</si>
  <si>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</si>
  <si>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</si>
  <si>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</si>
  <si>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</si>
  <si>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</si>
  <si>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</si>
  <si>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</si>
  <si>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</si>
  <si>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</si>
  <si>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</si>
  <si>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</si>
  <si>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</si>
  <si>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</si>
  <si>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</si>
  <si>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</si>
  <si>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</si>
  <si>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</si>
  <si>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</si>
  <si>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</si>
  <si>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</si>
  <si>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</si>
  <si>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</si>
  <si>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</si>
  <si>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</si>
  <si>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</si>
  <si>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</si>
  <si>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</si>
  <si>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</si>
  <si>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</si>
  <si>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</si>
  <si>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</si>
  <si>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</si>
  <si>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</si>
  <si>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</si>
  <si>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</si>
  <si>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</si>
  <si>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</si>
  <si>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</si>
  <si>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</si>
  <si>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</si>
  <si>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</si>
  <si>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</si>
  <si>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</si>
  <si>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</si>
  <si>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</si>
  <si>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</si>
  <si>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</si>
  <si>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</si>
  <si>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</si>
  <si>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</si>
  <si>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</si>
  <si>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</si>
  <si>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</si>
  <si>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</si>
  <si>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</si>
  <si>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</si>
  <si>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</si>
  <si>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</si>
  <si>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</si>
  <si>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</si>
  <si>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</si>
  <si>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</si>
  <si>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</si>
  <si>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</si>
  <si>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</si>
  <si>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</si>
  <si>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</si>
  <si>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</si>
  <si>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</si>
  <si>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</si>
  <si>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</si>
  <si>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</si>
  <si>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</si>
  <si>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</si>
  <si>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</si>
  <si>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</si>
  <si>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</si>
  <si>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</si>
  <si>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</si>
  <si>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</si>
  <si>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</si>
  <si>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</si>
  <si>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</si>
  <si>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</si>
  <si>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</si>
  <si>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</si>
  <si>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</si>
  <si>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</si>
  <si>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</si>
  <si>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</si>
  <si>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</si>
  <si>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</si>
  <si>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</si>
  <si>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</si>
  <si>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</si>
  <si>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</si>
  <si>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</si>
  <si>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</si>
  <si>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</si>
  <si>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</si>
  <si>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</si>
  <si>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</si>
  <si>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</si>
  <si>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</si>
  <si>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</si>
  <si>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</si>
  <si>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</si>
  <si>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</si>
  <si>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</si>
  <si>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</si>
  <si>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</si>
  <si>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</si>
  <si>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</si>
  <si>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</si>
  <si>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</si>
  <si>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</si>
  <si>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</si>
  <si>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</si>
  <si>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</si>
  <si>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</si>
  <si>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</si>
  <si>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</si>
  <si>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</si>
  <si>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</si>
  <si>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</si>
  <si>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</si>
  <si>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</si>
  <si>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</si>
  <si>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</si>
  <si>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</si>
  <si>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</si>
  <si>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</si>
  <si>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</si>
  <si>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</si>
  <si>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</si>
  <si>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</si>
  <si>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</si>
  <si>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</si>
  <si>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</si>
  <si>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</si>
  <si>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</si>
  <si>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</si>
  <si>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</si>
  <si>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</si>
  <si>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</si>
  <si>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</si>
  <si>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</si>
  <si>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</si>
  <si>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</si>
  <si>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</si>
  <si>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</si>
  <si>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</si>
  <si>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</si>
  <si>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</si>
  <si>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</si>
  <si>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</si>
  <si>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</si>
  <si>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</si>
  <si>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</si>
  <si>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</si>
  <si>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</si>
  <si>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</si>
  <si>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</si>
  <si>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</si>
  <si>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</si>
  <si>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</si>
  <si>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</si>
  <si>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</si>
  <si>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</si>
  <si>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</si>
  <si>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</si>
  <si>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</si>
  <si>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</si>
  <si>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</si>
  <si>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</si>
  <si>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</si>
  <si>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</si>
  <si>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</si>
  <si>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</si>
  <si>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</si>
  <si>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</si>
  <si>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</si>
  <si>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</si>
  <si>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</si>
  <si>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</si>
  <si>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</si>
  <si>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</si>
  <si>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</si>
  <si>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</si>
  <si>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</si>
  <si>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</si>
  <si>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</si>
  <si>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</si>
  <si>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</si>
  <si>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</si>
  <si>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</si>
  <si>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</si>
  <si>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</si>
  <si>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</si>
  <si>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</si>
  <si>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</si>
  <si>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</si>
  <si>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</si>
  <si>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</si>
  <si>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</si>
  <si>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</si>
  <si>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</si>
  <si>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</si>
  <si>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</si>
  <si>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</si>
  <si>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</si>
  <si>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</si>
  <si>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</si>
  <si>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</si>
  <si>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</si>
  <si>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</si>
  <si>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</si>
  <si>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</si>
  <si>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</si>
  <si>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</si>
  <si>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</si>
  <si>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</si>
  <si>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</si>
  <si>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</si>
  <si>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</si>
  <si>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</si>
  <si>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</si>
  <si>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</si>
  <si>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</si>
  <si>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</si>
  <si>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</si>
  <si>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</si>
  <si>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</si>
  <si>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</si>
  <si>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</si>
  <si>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</si>
  <si>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</si>
  <si>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</si>
  <si>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</si>
  <si>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</si>
  <si>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</si>
  <si>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</si>
  <si>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</si>
  <si>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</si>
  <si>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</si>
  <si>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</si>
  <si>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</si>
  <si>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</si>
  <si>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</si>
  <si>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</si>
  <si>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</si>
  <si>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</si>
  <si>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</si>
  <si>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</si>
  <si>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</si>
  <si>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</si>
  <si>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</si>
  <si>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</si>
  <si>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</si>
  <si>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</si>
  <si>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</si>
  <si>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</si>
  <si>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</si>
  <si>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</si>
  <si>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</si>
  <si>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</si>
  <si>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</si>
  <si>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</si>
  <si>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</si>
  <si>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</si>
  <si>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</si>
  <si>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</si>
  <si>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</si>
  <si>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</si>
  <si>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</si>
  <si>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</si>
  <si>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</si>
  <si>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</si>
  <si>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</si>
  <si>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</si>
  <si>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</si>
  <si>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</si>
  <si>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</si>
  <si>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</si>
  <si>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</si>
  <si>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</si>
  <si>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</si>
  <si>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</si>
  <si>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</si>
  <si>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</si>
  <si>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</si>
  <si>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</si>
  <si>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</si>
  <si>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</si>
  <si>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</si>
  <si>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</si>
  <si>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</si>
  <si>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</si>
  <si>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</si>
  <si>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</si>
  <si>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</si>
  <si>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</si>
  <si>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</si>
  <si>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</si>
  <si>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</si>
  <si>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</si>
  <si>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</si>
  <si>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</si>
  <si>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</si>
  <si>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</si>
  <si>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</si>
  <si>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</si>
  <si>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</si>
  <si>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</si>
  <si>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</si>
  <si>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</si>
  <si>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</si>
  <si>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</si>
  <si>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</si>
  <si>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</si>
  <si>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</si>
  <si>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</si>
  <si>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</si>
  <si>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</si>
  <si>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</si>
  <si>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</si>
  <si>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</si>
  <si>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</si>
  <si>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</si>
  <si>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</si>
  <si>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</si>
  <si>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</si>
  <si>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</si>
  <si>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</si>
  <si>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</si>
  <si>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</si>
  <si>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</si>
  <si>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</si>
  <si>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</si>
  <si>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</si>
  <si>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</si>
  <si>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</si>
  <si>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</si>
  <si>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</si>
  <si>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</si>
  <si>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</si>
  <si>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</si>
  <si>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</si>
  <si>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</si>
  <si>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</si>
  <si>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</si>
  <si>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</si>
  <si>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</si>
  <si>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</si>
  <si>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</si>
  <si>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</si>
  <si>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</si>
  <si>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</si>
  <si>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</si>
  <si>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</si>
  <si>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</si>
  <si>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</si>
  <si>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</si>
  <si>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</si>
  <si>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</si>
  <si>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</si>
  <si>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</si>
  <si>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</si>
  <si>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</si>
  <si>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</si>
  <si>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</si>
  <si>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</si>
  <si>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</si>
  <si>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</si>
  <si>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</si>
  <si>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</si>
  <si>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</si>
  <si>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</si>
  <si>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</si>
  <si>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</si>
  <si>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</si>
  <si>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</si>
  <si>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</si>
  <si>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</si>
  <si>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</si>
  <si>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</si>
  <si>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</si>
  <si>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</si>
  <si>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</si>
  <si>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</si>
  <si>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</si>
  <si>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</si>
  <si>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</si>
  <si>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</si>
  <si>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</si>
  <si>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</si>
  <si>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</si>
  <si>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</si>
  <si>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</si>
  <si>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</si>
  <si>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</si>
  <si>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</si>
  <si>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</si>
  <si>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</si>
  <si>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</si>
  <si>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</si>
  <si>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</si>
  <si>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</si>
  <si>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</si>
  <si>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</si>
  <si>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</si>
  <si>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</si>
  <si>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</si>
  <si>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</si>
  <si>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</si>
  <si>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</si>
  <si>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</si>
  <si>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</si>
  <si>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</si>
  <si>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</si>
  <si>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</si>
  <si>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</si>
  <si>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</si>
  <si>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</si>
  <si>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</si>
  <si>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</si>
  <si>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</si>
  <si>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</si>
  <si>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</si>
  <si>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</si>
  <si>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</si>
  <si>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</si>
  <si>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</si>
  <si>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</si>
  <si>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</si>
  <si>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</si>
  <si>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</si>
  <si>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</si>
  <si>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</si>
  <si>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</si>
  <si>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</si>
  <si>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</si>
  <si>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</si>
  <si>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</si>
  <si>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</si>
  <si>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</si>
  <si>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</si>
  <si>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</si>
  <si>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</si>
  <si>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</si>
  <si>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</si>
  <si>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</si>
  <si>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</si>
  <si>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</si>
  <si>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</si>
  <si>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</si>
  <si>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</si>
  <si>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</si>
  <si>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</si>
  <si>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</si>
  <si>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</si>
  <si>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</si>
  <si>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</si>
  <si>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</si>
  <si>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</si>
  <si>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</si>
  <si>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</si>
  <si>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</si>
  <si>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</si>
  <si>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</si>
  <si>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</si>
  <si>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</si>
  <si>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</si>
  <si>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</si>
  <si>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</si>
  <si>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</si>
  <si>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</si>
  <si>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</si>
  <si>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</si>
  <si>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</si>
  <si>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</si>
  <si>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</si>
  <si>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</si>
  <si>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</si>
  <si>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</si>
  <si>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</si>
  <si>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</si>
  <si>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</si>
  <si>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</si>
  <si>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</si>
  <si>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</si>
  <si>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</si>
  <si>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</si>
  <si>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</si>
  <si>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</si>
  <si>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</si>
  <si>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</si>
  <si>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</si>
  <si>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</si>
  <si>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</si>
  <si>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</si>
  <si>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</si>
  <si>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</si>
  <si>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</si>
  <si>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</si>
  <si>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</si>
  <si>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</si>
  <si>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</si>
  <si>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</si>
  <si>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</si>
  <si>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</si>
  <si>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</si>
  <si>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</si>
  <si>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</si>
  <si>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</si>
  <si>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</si>
  <si>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</si>
  <si>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</si>
  <si>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</si>
  <si>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</si>
  <si>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</si>
  <si>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</si>
  <si>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</si>
  <si>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</si>
  <si>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</si>
  <si>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</si>
  <si>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</si>
  <si>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</si>
  <si>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</si>
  <si>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</si>
  <si>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</si>
  <si>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</si>
  <si>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</si>
  <si>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</si>
  <si>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</si>
  <si>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</si>
  <si>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</si>
  <si>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</si>
  <si>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</si>
  <si>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</si>
  <si>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</si>
  <si>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</si>
  <si>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</si>
  <si>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</si>
  <si>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</si>
  <si>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</si>
  <si>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</si>
  <si>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</si>
  <si>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</si>
  <si>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</si>
  <si>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</si>
  <si>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</si>
  <si>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</si>
  <si>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</si>
  <si>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</si>
  <si>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</si>
  <si>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</si>
  <si>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</si>
  <si>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</si>
  <si>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</si>
  <si>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</si>
  <si>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</si>
  <si>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</si>
  <si>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</si>
  <si>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</si>
  <si>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</si>
  <si>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</si>
  <si>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</si>
  <si>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</si>
  <si>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</si>
  <si>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</si>
  <si>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</si>
  <si>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</si>
  <si>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</si>
  <si>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</si>
  <si>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</si>
  <si>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</si>
  <si>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</si>
  <si>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</si>
  <si>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</si>
  <si>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</si>
  <si>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</si>
  <si>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</si>
  <si>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</si>
  <si>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</si>
  <si>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</si>
  <si>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</si>
  <si>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</si>
  <si>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</si>
  <si>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</si>
  <si>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</si>
  <si>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</si>
  <si>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</si>
  <si>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</si>
  <si>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</si>
  <si>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</si>
  <si>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</si>
  <si>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</si>
  <si>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</si>
  <si>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</si>
  <si>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</si>
  <si>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</si>
  <si>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</si>
  <si>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</si>
  <si>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</si>
  <si>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</si>
  <si>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</si>
  <si>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</si>
  <si>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</si>
  <si>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</si>
  <si>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</si>
  <si>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</si>
  <si>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</si>
  <si>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</si>
  <si>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</si>
  <si>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</si>
  <si>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</si>
  <si>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</si>
  <si>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</si>
  <si>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</si>
  <si>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</si>
  <si>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</si>
  <si>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</si>
  <si>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</si>
  <si>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</si>
  <si>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</si>
  <si>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</si>
  <si>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</si>
  <si>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</si>
  <si>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</si>
  <si>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</si>
  <si>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</si>
  <si>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</si>
  <si>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</si>
  <si>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</si>
  <si>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</si>
  <si>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</si>
  <si>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</si>
  <si>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</si>
  <si>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</si>
  <si>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</si>
  <si>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</si>
  <si>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</si>
  <si>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</si>
  <si>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</si>
  <si>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</si>
  <si>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</si>
  <si>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</si>
  <si>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</si>
  <si>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</si>
  <si>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</si>
  <si>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</si>
  <si>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</si>
  <si>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</si>
  <si>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</si>
  <si>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</si>
  <si>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</si>
  <si>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</si>
  <si>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</si>
  <si>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</si>
  <si>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</si>
  <si>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</si>
  <si>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</si>
  <si>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</si>
  <si>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</si>
  <si>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</si>
  <si>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</si>
  <si>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</si>
  <si>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</si>
  <si>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</si>
  <si>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</si>
  <si>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</si>
  <si>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</si>
  <si>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</si>
  <si>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</si>
  <si>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</si>
  <si>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</si>
  <si>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</si>
  <si>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</si>
  <si>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</si>
  <si>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</si>
  <si>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</si>
  <si>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</si>
  <si>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</si>
  <si>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</si>
  <si>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</si>
  <si>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</si>
  <si>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</si>
  <si>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</si>
  <si>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</si>
  <si>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</si>
  <si>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</si>
  <si>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</si>
  <si>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</si>
  <si>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</si>
  <si>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</si>
  <si>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</si>
  <si>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</si>
  <si>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</si>
  <si>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</si>
  <si>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</si>
  <si>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</si>
  <si>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</si>
  <si>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</si>
  <si>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</si>
  <si>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</si>
  <si>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</si>
  <si>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</si>
  <si>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</si>
  <si>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</si>
  <si>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</si>
  <si>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</si>
  <si>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</si>
  <si>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</si>
  <si>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</si>
  <si>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</si>
  <si>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</si>
  <si>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</si>
  <si>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</si>
  <si>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</si>
  <si>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</si>
  <si>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</si>
  <si>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</si>
  <si>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</si>
  <si>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</si>
  <si>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</si>
  <si>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</si>
  <si>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</si>
  <si>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</si>
  <si>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</si>
  <si>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</si>
  <si>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</si>
  <si>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</si>
  <si>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</si>
  <si>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</si>
  <si>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</si>
  <si>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</si>
  <si>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</si>
  <si>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</si>
  <si>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</si>
  <si>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</si>
  <si>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</si>
  <si>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</si>
  <si>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</si>
  <si>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</si>
  <si>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</si>
  <si>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</si>
  <si>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</si>
  <si>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</si>
  <si>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</si>
  <si>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</si>
  <si>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</si>
  <si>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</si>
  <si>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</si>
  <si>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</si>
  <si>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</si>
  <si>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</si>
  <si>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</si>
  <si>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</si>
  <si>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</si>
  <si>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</si>
  <si>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</si>
  <si>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</si>
  <si>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</si>
  <si>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</si>
  <si>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</si>
  <si>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</si>
  <si>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</si>
  <si>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</si>
  <si>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</si>
  <si>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</si>
  <si>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</si>
  <si>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</si>
  <si>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</si>
  <si>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</si>
  <si>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</si>
  <si>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</si>
  <si>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</si>
  <si>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</si>
  <si>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</si>
  <si>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</si>
  <si>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</si>
  <si>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</si>
  <si>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</si>
  <si>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</si>
  <si>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</si>
  <si>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</si>
  <si>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</si>
  <si>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</si>
  <si>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</si>
  <si>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</si>
  <si>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</si>
  <si>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</si>
  <si>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</si>
  <si>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</si>
  <si>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</si>
  <si>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</si>
  <si>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</si>
  <si>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</si>
  <si>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</si>
  <si>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</si>
  <si>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</si>
  <si>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</si>
  <si>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</si>
  <si>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</si>
  <si>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</si>
  <si>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</si>
  <si>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</si>
  <si>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</si>
  <si>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</si>
  <si>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</si>
  <si>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</si>
  <si>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</si>
  <si>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</si>
  <si>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</si>
  <si>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</si>
  <si>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</si>
  <si>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</si>
  <si>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</si>
  <si>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</si>
  <si>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</si>
  <si>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</si>
  <si>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</si>
  <si>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</si>
  <si>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</si>
  <si>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</si>
  <si>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</si>
  <si>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</si>
  <si>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</si>
  <si>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</si>
  <si>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</si>
  <si>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</si>
  <si>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</si>
  <si>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</si>
  <si>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</si>
  <si>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</si>
  <si>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</si>
  <si>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</si>
  <si>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</si>
  <si>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</si>
  <si>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</si>
  <si>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</si>
  <si>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</si>
  <si>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</si>
  <si>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</si>
  <si>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</si>
  <si>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</si>
  <si>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</si>
  <si>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</si>
  <si>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</si>
  <si>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</si>
  <si>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Синергон Холдинг АД</t>
  </si>
  <si>
    <t>121228499</t>
  </si>
  <si>
    <t>Марин Стоянов</t>
  </si>
  <si>
    <t>Изпълнителен директор</t>
  </si>
  <si>
    <t>София 1000, ул."Солунска" 2</t>
  </si>
  <si>
    <t>02933599</t>
  </si>
  <si>
    <t>029333593</t>
  </si>
  <si>
    <t>office@synergon.bg</t>
  </si>
  <si>
    <t>www.synergon.bg</t>
  </si>
  <si>
    <t>http://www.x3news.com/</t>
  </si>
  <si>
    <t>Стефан Гъндев</t>
  </si>
  <si>
    <t>Финансов директор</t>
  </si>
  <si>
    <t>1 Светлина АД</t>
  </si>
  <si>
    <t>2 Лакпром АД</t>
  </si>
  <si>
    <t>3 Юли 2020 ООД</t>
  </si>
  <si>
    <t>4 Премиер Пл АД</t>
  </si>
  <si>
    <t>5 Петър Караминчев АД</t>
  </si>
  <si>
    <t>6 Балканкерамик АД</t>
  </si>
  <si>
    <t>7 Слатина АД</t>
  </si>
  <si>
    <t>8 Синергон Хотели АД</t>
  </si>
  <si>
    <t>9 Синергон Транспорт ЕООД</t>
  </si>
  <si>
    <t>10 Синергон Петролеум ООД</t>
  </si>
  <si>
    <t>11 Синергон имоти ООД</t>
  </si>
  <si>
    <t>12 Топливо АД</t>
  </si>
  <si>
    <t>13 Топливо Газ ЕООД</t>
  </si>
  <si>
    <t>14 Витал Газ ЕООД</t>
  </si>
  <si>
    <t>15 Енерджи Делта ЕООД</t>
  </si>
  <si>
    <t>16 Белчински минерални банки ЕООД</t>
  </si>
  <si>
    <t>17 Премиер Плевен ЕООД</t>
  </si>
  <si>
    <t>18 Синергон Енерджи ЕООД</t>
  </si>
  <si>
    <t>19 Ви-Газ България ЕАД</t>
  </si>
  <si>
    <t>1 Панайот Волов АД</t>
  </si>
  <si>
    <t>2 Елпром АД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</si>
</sst>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2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2"/>
      <color indexed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Tahoma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6" fillId="27" borderId="8" applyNumberFormat="0" applyAlignment="0" applyProtection="0"/>
    <xf numFmtId="9" fontId="14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749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70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1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2" fillId="38" borderId="45" xfId="0" applyFont="1" applyFill="1" applyBorder="1" applyAlignment="1">
      <alignment horizontal="left" vertical="center"/>
    </xf>
    <xf numFmtId="0" fontId="72" fillId="38" borderId="46" xfId="0" applyFont="1" applyFill="1" applyBorder="1" applyAlignment="1">
      <alignment horizontal="left" vertical="center"/>
    </xf>
    <xf numFmtId="0" fontId="73" fillId="38" borderId="47" xfId="0" applyFont="1" applyFill="1" applyBorder="1" applyAlignment="1">
      <alignment horizontal="left" indent="2"/>
    </xf>
    <xf numFmtId="0" fontId="74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1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5" fillId="0" borderId="48" xfId="0" applyFont="1" applyBorder="1" applyAlignment="1">
      <alignment horizontal="center" vertical="center"/>
    </xf>
    <xf numFmtId="0" fontId="75" fillId="0" borderId="48" xfId="0" applyFont="1" applyBorder="1" applyAlignment="1">
      <alignment horizontal="center" vertical="center" wrapText="1"/>
    </xf>
    <xf numFmtId="0" fontId="76" fillId="4" borderId="48" xfId="0" applyFont="1" applyFill="1" applyBorder="1" applyAlignment="1" applyProtection="1">
      <alignment horizontal="center" vertical="center"/>
      <protection/>
    </xf>
    <xf numFmtId="0" fontId="76" fillId="4" borderId="48" xfId="0" applyFont="1" applyFill="1" applyBorder="1" applyAlignment="1">
      <alignment horizontal="center" vertical="center"/>
    </xf>
    <xf numFmtId="0" fontId="76" fillId="10" borderId="48" xfId="0" applyFont="1" applyFill="1" applyBorder="1" applyAlignment="1">
      <alignment horizontal="center" vertical="center"/>
    </xf>
    <xf numFmtId="0" fontId="76" fillId="16" borderId="48" xfId="0" applyFont="1" applyFill="1" applyBorder="1" applyAlignment="1">
      <alignment horizontal="center" vertical="center"/>
    </xf>
    <xf numFmtId="0" fontId="76" fillId="22" borderId="48" xfId="0" applyFont="1" applyFill="1" applyBorder="1" applyAlignment="1">
      <alignment horizontal="center" vertical="center"/>
    </xf>
    <xf numFmtId="3" fontId="77" fillId="0" borderId="48" xfId="0" applyNumberFormat="1" applyFont="1" applyBorder="1" applyAlignment="1">
      <alignment horizontal="right" vertical="center" indent="1"/>
    </xf>
    <xf numFmtId="4" fontId="77" fillId="0" borderId="48" xfId="0" applyNumberFormat="1" applyFont="1" applyBorder="1" applyAlignment="1">
      <alignment horizontal="right" vertical="center" indent="1"/>
    </xf>
    <xf numFmtId="0" fontId="78" fillId="0" borderId="48" xfId="0" applyFont="1" applyFill="1" applyBorder="1" applyAlignment="1">
      <alignment horizontal="center" vertical="center"/>
    </xf>
    <xf numFmtId="0" fontId="78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9" fillId="0" borderId="49" xfId="70" applyNumberFormat="1" applyFont="1" applyFill="1" applyBorder="1" applyAlignment="1" applyProtection="1">
      <alignment horizontal="centerContinuous"/>
      <protection/>
    </xf>
    <xf numFmtId="0" fontId="80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9" fillId="0" borderId="49" xfId="70" applyFont="1" applyBorder="1" applyAlignment="1" applyProtection="1">
      <alignment horizontal="centerContinuous" vertical="center" wrapText="1"/>
      <protection/>
    </xf>
    <xf numFmtId="0" fontId="75" fillId="0" borderId="0" xfId="0" applyFont="1" applyAlignment="1" applyProtection="1">
      <alignment/>
      <protection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5" fillId="0" borderId="0" xfId="0" applyFont="1" applyAlignment="1" applyProtection="1">
      <alignment/>
      <protection hidden="1"/>
    </xf>
    <xf numFmtId="49" fontId="23" fillId="34" borderId="51" xfId="55" applyNumberFormat="1" applyFont="1" applyFill="1" applyBorder="1" applyAlignment="1" applyProtection="1">
      <alignment/>
      <protection locked="0"/>
    </xf>
    <xf numFmtId="49" fontId="23" fillId="34" borderId="11" xfId="55" applyNumberFormat="1" applyFont="1" applyFill="1" applyBorder="1" applyAlignment="1" applyProtection="1">
      <alignment/>
      <protection locked="0"/>
    </xf>
    <xf numFmtId="49" fontId="23" fillId="34" borderId="14" xfId="55" applyNumberFormat="1" applyFont="1" applyFill="1" applyBorder="1" applyAlignment="1" applyProtection="1">
      <alignment/>
      <protection locked="0"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49" fontId="4" fillId="0" borderId="0" xfId="66" applyNumberFormat="1" applyFont="1" applyAlignment="1" applyProtection="1">
      <alignment vertical="top" wrapText="1"/>
      <protection locked="0"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A29"/>
  <sheetViews>
    <sheetView showGridLines="0" tabSelected="1" view="pageBreakPreview" zoomScaleSheetLayoutView="100" zoomScalePageLayoutView="0" workbookViewId="0" topLeftCell="A1">
      <selection activeCell="B14" sqref="B14"/>
    </sheetView>
  </sheetViews>
  <sheetFormatPr defaultColWidth="9.140625" defaultRowHeight="15"/>
  <cols>
    <col min="1" max="1" width="30.57421875" style="688" customWidth="1"/>
    <col min="2" max="2" width="65.574218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">
      <c r="A1" s="1" t="s">
        <v>962</v>
      </c>
      <c r="B1" s="2"/>
      <c r="Z1" s="696">
        <v>1</v>
      </c>
      <c r="AA1" s="697">
        <f>IF(ISBLANK(_endDate),"",_endDate)</f>
        <v>44561</v>
      </c>
    </row>
    <row r="2" spans="1:27" ht="15">
      <c r="A2" s="687" t="s">
        <v>963</v>
      </c>
      <c r="B2" s="682"/>
      <c r="Z2" s="696">
        <v>2</v>
      </c>
      <c r="AA2" s="697">
        <f>IF(ISBLANK(_pdeReportingDate),"",_pdeReportingDate)</f>
        <v>44628</v>
      </c>
    </row>
    <row r="3" spans="1:27" ht="15">
      <c r="A3" s="683" t="s">
        <v>961</v>
      </c>
      <c r="B3" s="684"/>
      <c r="Z3" s="696">
        <v>3</v>
      </c>
      <c r="AA3" s="697" t="str">
        <f>IF(ISBLANK(_authorName),"",_authorName)</f>
        <v>Стефан Гъндев</v>
      </c>
    </row>
    <row r="4" spans="1:2" ht="15">
      <c r="A4" s="681" t="s">
        <v>986</v>
      </c>
      <c r="B4" s="682"/>
    </row>
    <row r="5" spans="1:2" ht="45">
      <c r="A5" s="685" t="s">
        <v>928</v>
      </c>
      <c r="B5" s="686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578">
        <v>44197</v>
      </c>
    </row>
    <row r="10" spans="1:2" ht="15">
      <c r="A10" s="7" t="s">
        <v>2</v>
      </c>
      <c r="B10" s="578">
        <v>44561</v>
      </c>
    </row>
    <row r="11" spans="1:2" ht="15">
      <c r="A11" s="7" t="s">
        <v>975</v>
      </c>
      <c r="B11" s="578">
        <v>44628</v>
      </c>
    </row>
    <row r="12" spans="1:2" ht="15">
      <c r="A12" s="8"/>
      <c r="B12" s="9"/>
    </row>
    <row r="13" spans="1:2" ht="15">
      <c r="A13" s="3" t="s">
        <v>971</v>
      </c>
      <c r="B13" s="4"/>
    </row>
    <row r="14" spans="1:2" ht="15">
      <c r="A14" s="7" t="s">
        <v>970</v>
      </c>
      <c r="B14" s="577" t="s">
        <v>988</v>
      </c>
    </row>
    <row r="15" spans="1:2" ht="15">
      <c r="A15" s="10" t="s">
        <v>967</v>
      </c>
      <c r="B15" s="579" t="s">
        <v>923</v>
      </c>
    </row>
    <row r="16" spans="1:2" ht="15">
      <c r="A16" s="7" t="s">
        <v>3</v>
      </c>
      <c r="B16" s="577" t="s">
        <v>989</v>
      </c>
    </row>
    <row r="17" spans="1:2" ht="15">
      <c r="A17" s="7" t="s">
        <v>920</v>
      </c>
      <c r="B17" s="577" t="s">
        <v>990</v>
      </c>
    </row>
    <row r="18" spans="1:2" ht="15">
      <c r="A18" s="7" t="s">
        <v>919</v>
      </c>
      <c r="B18" s="577" t="s">
        <v>991</v>
      </c>
    </row>
    <row r="19" spans="1:2" ht="15">
      <c r="A19" s="7" t="s">
        <v>4</v>
      </c>
      <c r="B19" s="577" t="s">
        <v>992</v>
      </c>
    </row>
    <row r="20" spans="1:2" ht="15">
      <c r="A20" s="7" t="s">
        <v>5</v>
      </c>
      <c r="B20" s="577" t="s">
        <v>992</v>
      </c>
    </row>
    <row r="21" spans="1:2" ht="15">
      <c r="A21" s="10" t="s">
        <v>6</v>
      </c>
      <c r="B21" s="579" t="s">
        <v>993</v>
      </c>
    </row>
    <row r="22" spans="1:2" ht="15">
      <c r="A22" s="10" t="s">
        <v>917</v>
      </c>
      <c r="B22" s="579" t="s">
        <v>994</v>
      </c>
    </row>
    <row r="23" spans="1:2" ht="15">
      <c r="A23" s="10" t="s">
        <v>7</v>
      </c>
      <c r="B23" s="698" t="s">
        <v>995</v>
      </c>
    </row>
    <row r="24" spans="1:2" ht="15">
      <c r="A24" s="10" t="s">
        <v>918</v>
      </c>
      <c r="B24" s="699" t="s">
        <v>996</v>
      </c>
    </row>
    <row r="25" spans="1:2" ht="15">
      <c r="A25" s="7" t="s">
        <v>921</v>
      </c>
      <c r="B25" s="700" t="s">
        <v>997</v>
      </c>
    </row>
    <row r="26" spans="1:2" ht="15">
      <c r="A26" s="10" t="s">
        <v>968</v>
      </c>
      <c r="B26" s="579" t="s">
        <v>998</v>
      </c>
    </row>
    <row r="27" spans="1:2" ht="15">
      <c r="A27" s="10" t="s">
        <v>969</v>
      </c>
      <c r="B27" s="579" t="s">
        <v>999</v>
      </c>
    </row>
    <row r="28" spans="1:2" ht="15">
      <c r="A28" s="11"/>
      <c r="B28" s="11"/>
    </row>
    <row r="29" spans="1:2" ht="15">
      <c r="A29" s="12" t="s">
        <v>987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57421875" style="0" customWidth="1"/>
    <col min="5" max="5" width="19.421875" style="0" customWidth="1"/>
    <col min="6" max="6" width="52.421875" style="0" customWidth="1"/>
    <col min="7" max="7" width="14.57421875" style="0" customWidth="1"/>
  </cols>
  <sheetData>
    <row r="1" spans="1:10" ht="20.25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">
      <c r="A2" s="663" t="str">
        <f>CONCATENATE("на информацията, въведена в справките на ",UPPER(pdeName))</f>
        <v>на информацията, въведена в справките на СИНЕРГОН ХОЛДИНГ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">
      <c r="A3" s="663" t="str">
        <f>CONCATENATE("за периода от ",TEXT(startDate,"dd.mm.yyyy г.")," до ",TEXT(endDate,"dd.mm.yyyy г."))</f>
        <v>за периода от 01.01.2021 г. до 31.12.2021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934</v>
      </c>
      <c r="B5" s="671" t="s">
        <v>936</v>
      </c>
      <c r="C5" s="672" t="s">
        <v>938</v>
      </c>
      <c r="D5" s="673" t="s">
        <v>940</v>
      </c>
      <c r="E5" s="672" t="s">
        <v>939</v>
      </c>
      <c r="F5" s="671" t="s">
        <v>937</v>
      </c>
      <c r="G5" s="670" t="s">
        <v>935</v>
      </c>
    </row>
    <row r="6" spans="1:7" ht="18.75" customHeight="1">
      <c r="A6" s="676" t="s">
        <v>981</v>
      </c>
      <c r="B6" s="667" t="s">
        <v>945</v>
      </c>
      <c r="C6" s="674">
        <f>'1-Баланс'!C95</f>
        <v>158229</v>
      </c>
      <c r="D6" s="675">
        <f aca="true" t="shared" si="0" ref="D6:D15">C6-E6</f>
        <v>0</v>
      </c>
      <c r="E6" s="674">
        <f>'1-Баланс'!G95</f>
        <v>158229</v>
      </c>
      <c r="F6" s="668" t="s">
        <v>946</v>
      </c>
      <c r="G6" s="676" t="s">
        <v>981</v>
      </c>
    </row>
    <row r="7" spans="1:7" ht="18.75" customHeight="1">
      <c r="A7" s="676" t="s">
        <v>981</v>
      </c>
      <c r="B7" s="667" t="s">
        <v>944</v>
      </c>
      <c r="C7" s="674">
        <f>'1-Баланс'!G37</f>
        <v>143382</v>
      </c>
      <c r="D7" s="675">
        <f t="shared" si="0"/>
        <v>125023</v>
      </c>
      <c r="E7" s="674">
        <f>'1-Баланс'!G18</f>
        <v>18359</v>
      </c>
      <c r="F7" s="668" t="s">
        <v>455</v>
      </c>
      <c r="G7" s="676" t="s">
        <v>981</v>
      </c>
    </row>
    <row r="8" spans="1:7" ht="18.75" customHeight="1">
      <c r="A8" s="676" t="s">
        <v>981</v>
      </c>
      <c r="B8" s="667" t="s">
        <v>942</v>
      </c>
      <c r="C8" s="674">
        <f>ABS('1-Баланс'!G32)-ABS('1-Баланс'!G33)</f>
        <v>484</v>
      </c>
      <c r="D8" s="675">
        <f t="shared" si="0"/>
        <v>0</v>
      </c>
      <c r="E8" s="674">
        <f>ABS('2-Отчет за доходите'!C44)-ABS('2-Отчет за доходите'!G44)</f>
        <v>484</v>
      </c>
      <c r="F8" s="668" t="s">
        <v>943</v>
      </c>
      <c r="G8" s="677" t="s">
        <v>983</v>
      </c>
    </row>
    <row r="9" spans="1:7" ht="18.75" customHeight="1">
      <c r="A9" s="676" t="s">
        <v>981</v>
      </c>
      <c r="B9" s="667" t="s">
        <v>948</v>
      </c>
      <c r="C9" s="674">
        <f>'1-Баланс'!D92</f>
        <v>390</v>
      </c>
      <c r="D9" s="675">
        <f t="shared" si="0"/>
        <v>0</v>
      </c>
      <c r="E9" s="674">
        <f>'3-Отчет за паричния поток'!C45</f>
        <v>390</v>
      </c>
      <c r="F9" s="668" t="s">
        <v>947</v>
      </c>
      <c r="G9" s="677" t="s">
        <v>982</v>
      </c>
    </row>
    <row r="10" spans="1:7" ht="18.75" customHeight="1">
      <c r="A10" s="676" t="s">
        <v>981</v>
      </c>
      <c r="B10" s="667" t="s">
        <v>949</v>
      </c>
      <c r="C10" s="674">
        <f>'1-Баланс'!C92</f>
        <v>157</v>
      </c>
      <c r="D10" s="675">
        <f t="shared" si="0"/>
        <v>0</v>
      </c>
      <c r="E10" s="674">
        <f>'3-Отчет за паричния поток'!C46</f>
        <v>157</v>
      </c>
      <c r="F10" s="668" t="s">
        <v>950</v>
      </c>
      <c r="G10" s="677" t="s">
        <v>982</v>
      </c>
    </row>
    <row r="11" spans="1:7" ht="18.75" customHeight="1">
      <c r="A11" s="676" t="s">
        <v>981</v>
      </c>
      <c r="B11" s="667" t="s">
        <v>944</v>
      </c>
      <c r="C11" s="674">
        <f>'1-Баланс'!G37</f>
        <v>143382</v>
      </c>
      <c r="D11" s="675">
        <f t="shared" si="0"/>
        <v>0</v>
      </c>
      <c r="E11" s="674">
        <f>'4-Отчет за собствения капитал'!L34</f>
        <v>143382</v>
      </c>
      <c r="F11" s="668" t="s">
        <v>951</v>
      </c>
      <c r="G11" s="677" t="s">
        <v>984</v>
      </c>
    </row>
    <row r="12" spans="1:7" ht="18.75" customHeight="1">
      <c r="A12" s="676" t="s">
        <v>981</v>
      </c>
      <c r="B12" s="667" t="s">
        <v>952</v>
      </c>
      <c r="C12" s="674">
        <f>'1-Баланс'!C36</f>
        <v>109217</v>
      </c>
      <c r="D12" s="675">
        <f t="shared" si="0"/>
        <v>-18287</v>
      </c>
      <c r="E12" s="674">
        <f>'Справка 5'!C37+'Справка 5'!C137</f>
        <v>127504</v>
      </c>
      <c r="F12" s="668" t="s">
        <v>956</v>
      </c>
      <c r="G12" s="677" t="s">
        <v>985</v>
      </c>
    </row>
    <row r="13" spans="1:7" ht="18.75" customHeight="1">
      <c r="A13" s="676" t="s">
        <v>981</v>
      </c>
      <c r="B13" s="667" t="s">
        <v>953</v>
      </c>
      <c r="C13" s="674">
        <f>'1-Баланс'!C37</f>
        <v>0</v>
      </c>
      <c r="D13" s="675">
        <f t="shared" si="0"/>
        <v>0</v>
      </c>
      <c r="E13" s="674">
        <f>'Справка 5'!C64+'Справка 5'!C154</f>
        <v>0</v>
      </c>
      <c r="F13" s="668" t="s">
        <v>957</v>
      </c>
      <c r="G13" s="677" t="s">
        <v>985</v>
      </c>
    </row>
    <row r="14" spans="1:7" ht="18.75" customHeight="1">
      <c r="A14" s="676" t="s">
        <v>981</v>
      </c>
      <c r="B14" s="667" t="s">
        <v>954</v>
      </c>
      <c r="C14" s="674">
        <f>'1-Баланс'!C38</f>
        <v>0</v>
      </c>
      <c r="D14" s="675">
        <f t="shared" si="0"/>
        <v>0</v>
      </c>
      <c r="E14" s="674">
        <f>'Справка 5'!C91+'Справка 5'!C171</f>
        <v>0</v>
      </c>
      <c r="F14" s="668" t="s">
        <v>958</v>
      </c>
      <c r="G14" s="677" t="s">
        <v>985</v>
      </c>
    </row>
    <row r="15" spans="1:7" ht="18.75" customHeight="1">
      <c r="A15" s="676" t="s">
        <v>981</v>
      </c>
      <c r="B15" s="667" t="s">
        <v>955</v>
      </c>
      <c r="C15" s="674">
        <f>'1-Баланс'!C39</f>
        <v>0</v>
      </c>
      <c r="D15" s="675">
        <f t="shared" si="0"/>
        <v>-6</v>
      </c>
      <c r="E15" s="674">
        <f>'Справка 5'!C188+'Справка 5'!C118</f>
        <v>6</v>
      </c>
      <c r="F15" s="668" t="s">
        <v>959</v>
      </c>
      <c r="G15" s="677" t="s">
        <v>985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42187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0.7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1.5463258785942493</v>
      </c>
      <c r="E3" s="646"/>
    </row>
    <row r="4" spans="1:4" ht="30.7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0.0033755980527541813</v>
      </c>
    </row>
    <row r="5" spans="1:4" ht="30.7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0.03259917828517546</v>
      </c>
    </row>
    <row r="6" spans="1:4" ht="30.7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0.0030588577315157147</v>
      </c>
    </row>
    <row r="7" spans="1:4" ht="24" customHeight="1">
      <c r="A7" s="645" t="s">
        <v>892</v>
      </c>
      <c r="B7" s="643"/>
      <c r="C7" s="643"/>
      <c r="D7" s="644"/>
    </row>
    <row r="8" spans="1:4" ht="30.7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1.156728067436778</v>
      </c>
    </row>
    <row r="9" spans="1:4" ht="24" customHeight="1">
      <c r="A9" s="645" t="s">
        <v>895</v>
      </c>
      <c r="B9" s="643"/>
      <c r="C9" s="643"/>
      <c r="D9" s="644"/>
    </row>
    <row r="10" spans="1:4" ht="30.75">
      <c r="A10" s="592">
        <v>6</v>
      </c>
      <c r="B10" s="590" t="s">
        <v>896</v>
      </c>
      <c r="C10" s="591" t="s">
        <v>897</v>
      </c>
      <c r="D10" s="641">
        <f>'1-Баланс'!C94/'1-Баланс'!G79</f>
        <v>0.8289473684210527</v>
      </c>
    </row>
    <row r="11" spans="1:4" ht="61.5">
      <c r="A11" s="592">
        <v>7</v>
      </c>
      <c r="B11" s="590" t="s">
        <v>898</v>
      </c>
      <c r="C11" s="591" t="s">
        <v>964</v>
      </c>
      <c r="D11" s="641">
        <f>('1-Баланс'!C76+'1-Баланс'!C85+'1-Баланс'!C92)/'1-Баланс'!G79</f>
        <v>0.7675438596491229</v>
      </c>
    </row>
    <row r="12" spans="1:4" ht="46.5">
      <c r="A12" s="592">
        <v>8</v>
      </c>
      <c r="B12" s="590" t="s">
        <v>899</v>
      </c>
      <c r="C12" s="591" t="s">
        <v>965</v>
      </c>
      <c r="D12" s="641">
        <f>('1-Баланс'!C85+'1-Баланс'!C92)/'1-Баланс'!G79</f>
        <v>0.6885964912280702</v>
      </c>
    </row>
    <row r="13" spans="1:4" ht="30.75">
      <c r="A13" s="592">
        <v>9</v>
      </c>
      <c r="B13" s="590" t="s">
        <v>900</v>
      </c>
      <c r="C13" s="591" t="s">
        <v>901</v>
      </c>
      <c r="D13" s="641">
        <f>'1-Баланс'!C92/'1-Баланс'!G79</f>
        <v>0.6885964912280702</v>
      </c>
    </row>
    <row r="14" spans="1:4" ht="24" customHeight="1">
      <c r="A14" s="645" t="s">
        <v>902</v>
      </c>
      <c r="B14" s="643"/>
      <c r="C14" s="643"/>
      <c r="D14" s="644"/>
    </row>
    <row r="15" spans="1:4" ht="30.7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0.04211517761033369</v>
      </c>
    </row>
    <row r="16" spans="1:4" ht="30.7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0.0019781455991000384</v>
      </c>
    </row>
    <row r="17" spans="1:4" ht="24" customHeight="1">
      <c r="A17" s="645" t="s">
        <v>905</v>
      </c>
      <c r="B17" s="643"/>
      <c r="C17" s="643"/>
      <c r="D17" s="644"/>
    </row>
    <row r="18" spans="1:4" ht="30.75">
      <c r="A18" s="592">
        <v>12</v>
      </c>
      <c r="B18" s="590" t="s">
        <v>931</v>
      </c>
      <c r="C18" s="591" t="s">
        <v>904</v>
      </c>
      <c r="D18" s="641">
        <f>'1-Баланс'!G56/('1-Баланс'!G37+'1-Баланс'!G56)</f>
        <v>0.09252473085613382</v>
      </c>
    </row>
    <row r="19" spans="1:4" ht="30.75">
      <c r="A19" s="592">
        <v>13</v>
      </c>
      <c r="B19" s="590" t="s">
        <v>932</v>
      </c>
      <c r="C19" s="591" t="s">
        <v>906</v>
      </c>
      <c r="D19" s="641">
        <f>D4/D5</f>
        <v>0.10354856258107711</v>
      </c>
    </row>
    <row r="20" spans="1:4" ht="30.75">
      <c r="A20" s="592">
        <v>14</v>
      </c>
      <c r="B20" s="590" t="s">
        <v>907</v>
      </c>
      <c r="C20" s="591" t="s">
        <v>908</v>
      </c>
      <c r="D20" s="641">
        <f>D6/D5</f>
        <v>0.09383235690044175</v>
      </c>
    </row>
    <row r="21" spans="1:5" ht="1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1169</v>
      </c>
      <c r="E21" s="695"/>
    </row>
    <row r="22" spans="1:4" ht="46.5">
      <c r="A22" s="592">
        <v>16</v>
      </c>
      <c r="B22" s="590" t="s">
        <v>913</v>
      </c>
      <c r="C22" s="591" t="s">
        <v>914</v>
      </c>
      <c r="D22" s="647">
        <f>D21/'1-Баланс'!G37</f>
        <v>0.008153045710061235</v>
      </c>
    </row>
    <row r="23" spans="1:4" ht="30.75">
      <c r="A23" s="592">
        <v>17</v>
      </c>
      <c r="B23" s="590" t="s">
        <v>977</v>
      </c>
      <c r="C23" s="591" t="s">
        <v>978</v>
      </c>
      <c r="D23" s="647">
        <f>(D21+'2-Отчет за доходите'!C14)/'2-Отчет за доходите'!G31</f>
        <v>0.3271255060728745</v>
      </c>
    </row>
    <row r="24" spans="1:4" ht="30.75">
      <c r="A24" s="592">
        <v>18</v>
      </c>
      <c r="B24" s="590" t="s">
        <v>979</v>
      </c>
      <c r="C24" s="591" t="s">
        <v>980</v>
      </c>
      <c r="D24" s="647">
        <f>('1-Баланс'!G56+'1-Баланс'!G79)/(D21+'2-Отчет за доходите'!C14)</f>
        <v>12.25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421875" style="105" customWidth="1"/>
    <col min="4" max="4" width="14.140625" style="105" bestFit="1" customWidth="1"/>
    <col min="5" max="5" width="16.57421875" style="105" bestFit="1" customWidth="1"/>
    <col min="6" max="6" width="53.140625" style="105" customWidth="1"/>
    <col min="7" max="7" width="16.00390625" style="105" bestFit="1" customWidth="1"/>
    <col min="8" max="8" width="15.57421875" style="105" customWidth="1"/>
    <col min="9" max="16384" width="9.140625" style="105" customWidth="1"/>
  </cols>
  <sheetData>
    <row r="1" spans="1:14" ht="1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">
      <c r="C2" s="580"/>
      <c r="F2" s="501" t="s">
        <v>851</v>
      </c>
    </row>
    <row r="3" spans="1:8" ht="15">
      <c r="A3" s="105" t="str">
        <f aca="true" t="shared" si="0" ref="A3:A34">pdeName</f>
        <v>Синергон Холдинг АД</v>
      </c>
      <c r="B3" s="105" t="str">
        <f aca="true" t="shared" si="1" ref="B3:B34">pdeBulstat</f>
        <v>121228499</v>
      </c>
      <c r="C3" s="581">
        <f aca="true" t="shared" si="2" ref="C3:C34">endDate</f>
        <v>44561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7193</v>
      </c>
    </row>
    <row r="4" spans="1:8" ht="15">
      <c r="A4" s="105" t="str">
        <f t="shared" si="0"/>
        <v>Синергон Холдинг АД</v>
      </c>
      <c r="B4" s="105" t="str">
        <f t="shared" si="1"/>
        <v>121228499</v>
      </c>
      <c r="C4" s="581">
        <f t="shared" si="2"/>
        <v>44561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">
      <c r="A5" s="105" t="str">
        <f t="shared" si="0"/>
        <v>Синергон Холдинг АД</v>
      </c>
      <c r="B5" s="105" t="str">
        <f t="shared" si="1"/>
        <v>121228499</v>
      </c>
      <c r="C5" s="581">
        <f t="shared" si="2"/>
        <v>44561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">
      <c r="A6" s="105" t="str">
        <f t="shared" si="0"/>
        <v>Синергон Холдинг АД</v>
      </c>
      <c r="B6" s="105" t="str">
        <f t="shared" si="1"/>
        <v>121228499</v>
      </c>
      <c r="C6" s="581">
        <f t="shared" si="2"/>
        <v>44561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">
      <c r="A7" s="105" t="str">
        <f t="shared" si="0"/>
        <v>Синергон Холдинг АД</v>
      </c>
      <c r="B7" s="105" t="str">
        <f t="shared" si="1"/>
        <v>121228499</v>
      </c>
      <c r="C7" s="581">
        <f t="shared" si="2"/>
        <v>44561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211</v>
      </c>
    </row>
    <row r="8" spans="1:8" ht="15">
      <c r="A8" s="105" t="str">
        <f t="shared" si="0"/>
        <v>Синергон Холдинг АД</v>
      </c>
      <c r="B8" s="105" t="str">
        <f t="shared" si="1"/>
        <v>121228499</v>
      </c>
      <c r="C8" s="581">
        <f t="shared" si="2"/>
        <v>44561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1</v>
      </c>
    </row>
    <row r="9" spans="1:8" ht="15">
      <c r="A9" s="105" t="str">
        <f t="shared" si="0"/>
        <v>Синергон Холдинг АД</v>
      </c>
      <c r="B9" s="105" t="str">
        <f t="shared" si="1"/>
        <v>121228499</v>
      </c>
      <c r="C9" s="581">
        <f t="shared" si="2"/>
        <v>44561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">
      <c r="A10" s="105" t="str">
        <f t="shared" si="0"/>
        <v>Синергон Холдинг АД</v>
      </c>
      <c r="B10" s="105" t="str">
        <f t="shared" si="1"/>
        <v>121228499</v>
      </c>
      <c r="C10" s="581">
        <f t="shared" si="2"/>
        <v>44561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27</v>
      </c>
    </row>
    <row r="11" spans="1:8" ht="15">
      <c r="A11" s="105" t="str">
        <f t="shared" si="0"/>
        <v>Синергон Холдинг АД</v>
      </c>
      <c r="B11" s="105" t="str">
        <f t="shared" si="1"/>
        <v>121228499</v>
      </c>
      <c r="C11" s="581">
        <f t="shared" si="2"/>
        <v>44561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7432</v>
      </c>
    </row>
    <row r="12" spans="1:8" ht="15">
      <c r="A12" s="105" t="str">
        <f t="shared" si="0"/>
        <v>Синергон Холдинг АД</v>
      </c>
      <c r="B12" s="105" t="str">
        <f t="shared" si="1"/>
        <v>121228499</v>
      </c>
      <c r="C12" s="581">
        <f t="shared" si="2"/>
        <v>44561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">
      <c r="A13" s="105" t="str">
        <f t="shared" si="0"/>
        <v>Синергон Холдинг АД</v>
      </c>
      <c r="B13" s="105" t="str">
        <f t="shared" si="1"/>
        <v>121228499</v>
      </c>
      <c r="C13" s="581">
        <f t="shared" si="2"/>
        <v>44561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">
      <c r="A14" s="105" t="str">
        <f t="shared" si="0"/>
        <v>Синергон Холдинг АД</v>
      </c>
      <c r="B14" s="105" t="str">
        <f t="shared" si="1"/>
        <v>121228499</v>
      </c>
      <c r="C14" s="581">
        <f t="shared" si="2"/>
        <v>44561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">
      <c r="A15" s="105" t="str">
        <f t="shared" si="0"/>
        <v>Синергон Холдинг АД</v>
      </c>
      <c r="B15" s="105" t="str">
        <f t="shared" si="1"/>
        <v>121228499</v>
      </c>
      <c r="C15" s="581">
        <f t="shared" si="2"/>
        <v>44561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">
      <c r="A16" s="105" t="str">
        <f t="shared" si="0"/>
        <v>Синергон Холдинг АД</v>
      </c>
      <c r="B16" s="105" t="str">
        <f t="shared" si="1"/>
        <v>121228499</v>
      </c>
      <c r="C16" s="581">
        <f t="shared" si="2"/>
        <v>44561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">
      <c r="A17" s="105" t="str">
        <f t="shared" si="0"/>
        <v>Синергон Холдинг АД</v>
      </c>
      <c r="B17" s="105" t="str">
        <f t="shared" si="1"/>
        <v>121228499</v>
      </c>
      <c r="C17" s="581">
        <f t="shared" si="2"/>
        <v>44561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">
      <c r="A18" s="105" t="str">
        <f t="shared" si="0"/>
        <v>Синергон Холдинг АД</v>
      </c>
      <c r="B18" s="105" t="str">
        <f t="shared" si="1"/>
        <v>121228499</v>
      </c>
      <c r="C18" s="581">
        <f t="shared" si="2"/>
        <v>44561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">
      <c r="A19" s="105" t="str">
        <f t="shared" si="0"/>
        <v>Синергон Холдинг АД</v>
      </c>
      <c r="B19" s="105" t="str">
        <f t="shared" si="1"/>
        <v>121228499</v>
      </c>
      <c r="C19" s="581">
        <f t="shared" si="2"/>
        <v>44561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">
      <c r="A20" s="105" t="str">
        <f t="shared" si="0"/>
        <v>Синергон Холдинг АД</v>
      </c>
      <c r="B20" s="105" t="str">
        <f t="shared" si="1"/>
        <v>121228499</v>
      </c>
      <c r="C20" s="581">
        <f t="shared" si="2"/>
        <v>44561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">
      <c r="A21" s="105" t="str">
        <f t="shared" si="0"/>
        <v>Синергон Холдинг АД</v>
      </c>
      <c r="B21" s="105" t="str">
        <f t="shared" si="1"/>
        <v>121228499</v>
      </c>
      <c r="C21" s="581">
        <f t="shared" si="2"/>
        <v>44561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">
      <c r="A22" s="105" t="str">
        <f t="shared" si="0"/>
        <v>Синергон Холдинг АД</v>
      </c>
      <c r="B22" s="105" t="str">
        <f t="shared" si="1"/>
        <v>121228499</v>
      </c>
      <c r="C22" s="581">
        <f t="shared" si="2"/>
        <v>44561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109217</v>
      </c>
    </row>
    <row r="23" spans="1:8" ht="15">
      <c r="A23" s="105" t="str">
        <f t="shared" si="0"/>
        <v>Синергон Холдинг АД</v>
      </c>
      <c r="B23" s="105" t="str">
        <f t="shared" si="1"/>
        <v>121228499</v>
      </c>
      <c r="C23" s="581">
        <f t="shared" si="2"/>
        <v>44561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109217</v>
      </c>
    </row>
    <row r="24" spans="1:8" ht="15">
      <c r="A24" s="105" t="str">
        <f t="shared" si="0"/>
        <v>Синергон Холдинг АД</v>
      </c>
      <c r="B24" s="105" t="str">
        <f t="shared" si="1"/>
        <v>121228499</v>
      </c>
      <c r="C24" s="581">
        <f t="shared" si="2"/>
        <v>44561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">
      <c r="A25" s="105" t="str">
        <f t="shared" si="0"/>
        <v>Синергон Холдинг АД</v>
      </c>
      <c r="B25" s="105" t="str">
        <f t="shared" si="1"/>
        <v>121228499</v>
      </c>
      <c r="C25" s="581">
        <f t="shared" si="2"/>
        <v>44561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">
      <c r="A26" s="105" t="str">
        <f t="shared" si="0"/>
        <v>Синергон Холдинг АД</v>
      </c>
      <c r="B26" s="105" t="str">
        <f t="shared" si="1"/>
        <v>121228499</v>
      </c>
      <c r="C26" s="581">
        <f t="shared" si="2"/>
        <v>44561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">
      <c r="A27" s="105" t="str">
        <f t="shared" si="0"/>
        <v>Синергон Холдинг АД</v>
      </c>
      <c r="B27" s="105" t="str">
        <f t="shared" si="1"/>
        <v>121228499</v>
      </c>
      <c r="C27" s="581">
        <f t="shared" si="2"/>
        <v>44561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">
      <c r="A28" s="105" t="str">
        <f t="shared" si="0"/>
        <v>Синергон Холдинг АД</v>
      </c>
      <c r="B28" s="105" t="str">
        <f t="shared" si="1"/>
        <v>121228499</v>
      </c>
      <c r="C28" s="581">
        <f t="shared" si="2"/>
        <v>44561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">
      <c r="A29" s="105" t="str">
        <f t="shared" si="0"/>
        <v>Синергон Холдинг АД</v>
      </c>
      <c r="B29" s="105" t="str">
        <f t="shared" si="1"/>
        <v>121228499</v>
      </c>
      <c r="C29" s="581">
        <f t="shared" si="2"/>
        <v>44561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">
      <c r="A30" s="105" t="str">
        <f t="shared" si="0"/>
        <v>Синергон Холдинг АД</v>
      </c>
      <c r="B30" s="105" t="str">
        <f t="shared" si="1"/>
        <v>121228499</v>
      </c>
      <c r="C30" s="581">
        <f t="shared" si="2"/>
        <v>44561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">
      <c r="A31" s="105" t="str">
        <f t="shared" si="0"/>
        <v>Синергон Холдинг АД</v>
      </c>
      <c r="B31" s="105" t="str">
        <f t="shared" si="1"/>
        <v>121228499</v>
      </c>
      <c r="C31" s="581">
        <f t="shared" si="2"/>
        <v>44561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">
      <c r="A32" s="105" t="str">
        <f t="shared" si="0"/>
        <v>Синергон Холдинг АД</v>
      </c>
      <c r="B32" s="105" t="str">
        <f t="shared" si="1"/>
        <v>121228499</v>
      </c>
      <c r="C32" s="581">
        <f t="shared" si="2"/>
        <v>44561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">
      <c r="A33" s="105" t="str">
        <f t="shared" si="0"/>
        <v>Синергон Холдинг АД</v>
      </c>
      <c r="B33" s="105" t="str">
        <f t="shared" si="1"/>
        <v>121228499</v>
      </c>
      <c r="C33" s="581">
        <f t="shared" si="2"/>
        <v>44561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109217</v>
      </c>
    </row>
    <row r="34" spans="1:8" ht="15">
      <c r="A34" s="105" t="str">
        <f t="shared" si="0"/>
        <v>Синергон Холдинг АД</v>
      </c>
      <c r="B34" s="105" t="str">
        <f t="shared" si="1"/>
        <v>121228499</v>
      </c>
      <c r="C34" s="581">
        <f t="shared" si="2"/>
        <v>44561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37314</v>
      </c>
    </row>
    <row r="35" spans="1:8" ht="15">
      <c r="A35" s="105" t="str">
        <f aca="true" t="shared" si="3" ref="A35:A66">pdeName</f>
        <v>Синергон Холдинг АД</v>
      </c>
      <c r="B35" s="105" t="str">
        <f aca="true" t="shared" si="4" ref="B35:B66">pdeBulstat</f>
        <v>121228499</v>
      </c>
      <c r="C35" s="581">
        <f aca="true" t="shared" si="5" ref="C35:C66">endDate</f>
        <v>44561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">
      <c r="A36" s="105" t="str">
        <f t="shared" si="3"/>
        <v>Синергон Холдинг АД</v>
      </c>
      <c r="B36" s="105" t="str">
        <f t="shared" si="4"/>
        <v>121228499</v>
      </c>
      <c r="C36" s="581">
        <f t="shared" si="5"/>
        <v>44561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">
      <c r="A37" s="105" t="str">
        <f t="shared" si="3"/>
        <v>Синергон Холдинг АД</v>
      </c>
      <c r="B37" s="105" t="str">
        <f t="shared" si="4"/>
        <v>121228499</v>
      </c>
      <c r="C37" s="581">
        <f t="shared" si="5"/>
        <v>44561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">
      <c r="A38" s="105" t="str">
        <f t="shared" si="3"/>
        <v>Синергон Холдинг АД</v>
      </c>
      <c r="B38" s="105" t="str">
        <f t="shared" si="4"/>
        <v>121228499</v>
      </c>
      <c r="C38" s="581">
        <f t="shared" si="5"/>
        <v>44561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37314</v>
      </c>
    </row>
    <row r="39" spans="1:8" ht="15">
      <c r="A39" s="105" t="str">
        <f t="shared" si="3"/>
        <v>Синергон Холдинг АД</v>
      </c>
      <c r="B39" s="105" t="str">
        <f t="shared" si="4"/>
        <v>121228499</v>
      </c>
      <c r="C39" s="581">
        <f t="shared" si="5"/>
        <v>44561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">
      <c r="A40" s="105" t="str">
        <f t="shared" si="3"/>
        <v>Синергон Холдинг АД</v>
      </c>
      <c r="B40" s="105" t="str">
        <f t="shared" si="4"/>
        <v>121228499</v>
      </c>
      <c r="C40" s="581">
        <f t="shared" si="5"/>
        <v>44561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4077</v>
      </c>
    </row>
    <row r="41" spans="1:8" ht="15">
      <c r="A41" s="105" t="str">
        <f t="shared" si="3"/>
        <v>Синергон Холдинг АД</v>
      </c>
      <c r="B41" s="105" t="str">
        <f t="shared" si="4"/>
        <v>121228499</v>
      </c>
      <c r="C41" s="581">
        <f t="shared" si="5"/>
        <v>44561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158040</v>
      </c>
    </row>
    <row r="42" spans="1:8" ht="15">
      <c r="A42" s="105" t="str">
        <f t="shared" si="3"/>
        <v>Синергон Холдинг АД</v>
      </c>
      <c r="B42" s="105" t="str">
        <f t="shared" si="4"/>
        <v>121228499</v>
      </c>
      <c r="C42" s="581">
        <f t="shared" si="5"/>
        <v>44561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">
      <c r="A43" s="105" t="str">
        <f t="shared" si="3"/>
        <v>Синергон Холдинг АД</v>
      </c>
      <c r="B43" s="105" t="str">
        <f t="shared" si="4"/>
        <v>121228499</v>
      </c>
      <c r="C43" s="581">
        <f t="shared" si="5"/>
        <v>44561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">
      <c r="A44" s="105" t="str">
        <f t="shared" si="3"/>
        <v>Синергон Холдинг АД</v>
      </c>
      <c r="B44" s="105" t="str">
        <f t="shared" si="4"/>
        <v>121228499</v>
      </c>
      <c r="C44" s="581">
        <f t="shared" si="5"/>
        <v>44561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">
      <c r="A45" s="105" t="str">
        <f t="shared" si="3"/>
        <v>Синергон Холдинг АД</v>
      </c>
      <c r="B45" s="105" t="str">
        <f t="shared" si="4"/>
        <v>121228499</v>
      </c>
      <c r="C45" s="581">
        <f t="shared" si="5"/>
        <v>44561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">
      <c r="A46" s="105" t="str">
        <f t="shared" si="3"/>
        <v>Синергон Холдинг АД</v>
      </c>
      <c r="B46" s="105" t="str">
        <f t="shared" si="4"/>
        <v>121228499</v>
      </c>
      <c r="C46" s="581">
        <f t="shared" si="5"/>
        <v>44561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">
      <c r="A47" s="105" t="str">
        <f t="shared" si="3"/>
        <v>Синергон Холдинг АД</v>
      </c>
      <c r="B47" s="105" t="str">
        <f t="shared" si="4"/>
        <v>121228499</v>
      </c>
      <c r="C47" s="581">
        <f t="shared" si="5"/>
        <v>44561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">
      <c r="A48" s="105" t="str">
        <f t="shared" si="3"/>
        <v>Синергон Холдинг АД</v>
      </c>
      <c r="B48" s="105" t="str">
        <f t="shared" si="4"/>
        <v>121228499</v>
      </c>
      <c r="C48" s="581">
        <f t="shared" si="5"/>
        <v>44561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">
      <c r="A49" s="105" t="str">
        <f t="shared" si="3"/>
        <v>Синергон Холдинг АД</v>
      </c>
      <c r="B49" s="105" t="str">
        <f t="shared" si="4"/>
        <v>121228499</v>
      </c>
      <c r="C49" s="581">
        <f t="shared" si="5"/>
        <v>44561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">
      <c r="A50" s="105" t="str">
        <f t="shared" si="3"/>
        <v>Синергон Холдинг АД</v>
      </c>
      <c r="B50" s="105" t="str">
        <f t="shared" si="4"/>
        <v>121228499</v>
      </c>
      <c r="C50" s="581">
        <f t="shared" si="5"/>
        <v>44561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">
      <c r="A51" s="105" t="str">
        <f t="shared" si="3"/>
        <v>Синергон Холдинг АД</v>
      </c>
      <c r="B51" s="105" t="str">
        <f t="shared" si="4"/>
        <v>121228499</v>
      </c>
      <c r="C51" s="581">
        <f t="shared" si="5"/>
        <v>44561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18</v>
      </c>
    </row>
    <row r="52" spans="1:8" ht="15">
      <c r="A52" s="105" t="str">
        <f t="shared" si="3"/>
        <v>Синергон Холдинг АД</v>
      </c>
      <c r="B52" s="105" t="str">
        <f t="shared" si="4"/>
        <v>121228499</v>
      </c>
      <c r="C52" s="581">
        <f t="shared" si="5"/>
        <v>44561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">
      <c r="A53" s="105" t="str">
        <f t="shared" si="3"/>
        <v>Синергон Холдинг АД</v>
      </c>
      <c r="B53" s="105" t="str">
        <f t="shared" si="4"/>
        <v>121228499</v>
      </c>
      <c r="C53" s="581">
        <f t="shared" si="5"/>
        <v>44561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">
      <c r="A54" s="105" t="str">
        <f t="shared" si="3"/>
        <v>Синергон Холдинг АД</v>
      </c>
      <c r="B54" s="105" t="str">
        <f t="shared" si="4"/>
        <v>121228499</v>
      </c>
      <c r="C54" s="581">
        <f t="shared" si="5"/>
        <v>44561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">
      <c r="A55" s="105" t="str">
        <f t="shared" si="3"/>
        <v>Синергон Холдинг АД</v>
      </c>
      <c r="B55" s="105" t="str">
        <f t="shared" si="4"/>
        <v>121228499</v>
      </c>
      <c r="C55" s="581">
        <f t="shared" si="5"/>
        <v>44561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">
      <c r="A56" s="105" t="str">
        <f t="shared" si="3"/>
        <v>Синергон Холдинг АД</v>
      </c>
      <c r="B56" s="105" t="str">
        <f t="shared" si="4"/>
        <v>121228499</v>
      </c>
      <c r="C56" s="581">
        <f t="shared" si="5"/>
        <v>44561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">
      <c r="A57" s="105" t="str">
        <f t="shared" si="3"/>
        <v>Синергон Холдинг АД</v>
      </c>
      <c r="B57" s="105" t="str">
        <f t="shared" si="4"/>
        <v>121228499</v>
      </c>
      <c r="C57" s="581">
        <f t="shared" si="5"/>
        <v>44561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18</v>
      </c>
    </row>
    <row r="58" spans="1:8" ht="15">
      <c r="A58" s="105" t="str">
        <f t="shared" si="3"/>
        <v>Синергон Холдинг АД</v>
      </c>
      <c r="B58" s="105" t="str">
        <f t="shared" si="4"/>
        <v>121228499</v>
      </c>
      <c r="C58" s="581">
        <f t="shared" si="5"/>
        <v>44561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">
      <c r="A59" s="105" t="str">
        <f t="shared" si="3"/>
        <v>Синергон Холдинг АД</v>
      </c>
      <c r="B59" s="105" t="str">
        <f t="shared" si="4"/>
        <v>121228499</v>
      </c>
      <c r="C59" s="581">
        <f t="shared" si="5"/>
        <v>44561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">
      <c r="A60" s="105" t="str">
        <f t="shared" si="3"/>
        <v>Синергон Холдинг АД</v>
      </c>
      <c r="B60" s="105" t="str">
        <f t="shared" si="4"/>
        <v>121228499</v>
      </c>
      <c r="C60" s="581">
        <f t="shared" si="5"/>
        <v>44561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">
      <c r="A61" s="105" t="str">
        <f t="shared" si="3"/>
        <v>Синергон Холдинг АД</v>
      </c>
      <c r="B61" s="105" t="str">
        <f t="shared" si="4"/>
        <v>121228499</v>
      </c>
      <c r="C61" s="581">
        <f t="shared" si="5"/>
        <v>44561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">
      <c r="A62" s="105" t="str">
        <f t="shared" si="3"/>
        <v>Синергон Холдинг АД</v>
      </c>
      <c r="B62" s="105" t="str">
        <f t="shared" si="4"/>
        <v>121228499</v>
      </c>
      <c r="C62" s="581">
        <f t="shared" si="5"/>
        <v>44561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">
      <c r="A63" s="105" t="str">
        <f t="shared" si="3"/>
        <v>Синергон Холдинг АД</v>
      </c>
      <c r="B63" s="105" t="str">
        <f t="shared" si="4"/>
        <v>121228499</v>
      </c>
      <c r="C63" s="581">
        <f t="shared" si="5"/>
        <v>44561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">
      <c r="A64" s="105" t="str">
        <f t="shared" si="3"/>
        <v>Синергон Холдинг АД</v>
      </c>
      <c r="B64" s="105" t="str">
        <f t="shared" si="4"/>
        <v>121228499</v>
      </c>
      <c r="C64" s="581">
        <f t="shared" si="5"/>
        <v>44561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">
      <c r="A65" s="105" t="str">
        <f t="shared" si="3"/>
        <v>Синергон Холдинг АД</v>
      </c>
      <c r="B65" s="105" t="str">
        <f t="shared" si="4"/>
        <v>121228499</v>
      </c>
      <c r="C65" s="581">
        <f t="shared" si="5"/>
        <v>44561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3</v>
      </c>
    </row>
    <row r="66" spans="1:8" ht="15">
      <c r="A66" s="105" t="str">
        <f t="shared" si="3"/>
        <v>Синергон Холдинг АД</v>
      </c>
      <c r="B66" s="105" t="str">
        <f t="shared" si="4"/>
        <v>121228499</v>
      </c>
      <c r="C66" s="581">
        <f t="shared" si="5"/>
        <v>44561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154</v>
      </c>
    </row>
    <row r="67" spans="1:8" ht="15">
      <c r="A67" s="105" t="str">
        <f aca="true" t="shared" si="6" ref="A67:A98">pdeName</f>
        <v>Синергон Холдинг АД</v>
      </c>
      <c r="B67" s="105" t="str">
        <f aca="true" t="shared" si="7" ref="B67:B98">pdeBulstat</f>
        <v>121228499</v>
      </c>
      <c r="C67" s="581">
        <f aca="true" t="shared" si="8" ref="C67:C98">endDate</f>
        <v>44561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">
      <c r="A68" s="105" t="str">
        <f t="shared" si="6"/>
        <v>Синергон Холдинг АД</v>
      </c>
      <c r="B68" s="105" t="str">
        <f t="shared" si="7"/>
        <v>121228499</v>
      </c>
      <c r="C68" s="581">
        <f t="shared" si="8"/>
        <v>44561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">
      <c r="A69" s="105" t="str">
        <f t="shared" si="6"/>
        <v>Синергон Холдинг АД</v>
      </c>
      <c r="B69" s="105" t="str">
        <f t="shared" si="7"/>
        <v>121228499</v>
      </c>
      <c r="C69" s="581">
        <f t="shared" si="8"/>
        <v>44561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157</v>
      </c>
    </row>
    <row r="70" spans="1:8" ht="15">
      <c r="A70" s="105" t="str">
        <f t="shared" si="6"/>
        <v>Синергон Холдинг АД</v>
      </c>
      <c r="B70" s="105" t="str">
        <f t="shared" si="7"/>
        <v>121228499</v>
      </c>
      <c r="C70" s="581">
        <f t="shared" si="8"/>
        <v>44561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14</v>
      </c>
    </row>
    <row r="71" spans="1:8" ht="15">
      <c r="A71" s="105" t="str">
        <f t="shared" si="6"/>
        <v>Синергон Холдинг АД</v>
      </c>
      <c r="B71" s="105" t="str">
        <f t="shared" si="7"/>
        <v>121228499</v>
      </c>
      <c r="C71" s="581">
        <f t="shared" si="8"/>
        <v>44561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189</v>
      </c>
    </row>
    <row r="72" spans="1:8" ht="15">
      <c r="A72" s="105" t="str">
        <f t="shared" si="6"/>
        <v>Синергон Холдинг АД</v>
      </c>
      <c r="B72" s="105" t="str">
        <f t="shared" si="7"/>
        <v>121228499</v>
      </c>
      <c r="C72" s="581">
        <f t="shared" si="8"/>
        <v>44561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158229</v>
      </c>
    </row>
    <row r="73" spans="1:8" ht="15">
      <c r="A73" s="105" t="str">
        <f t="shared" si="6"/>
        <v>Синергон Холдинг АД</v>
      </c>
      <c r="B73" s="105" t="str">
        <f t="shared" si="7"/>
        <v>121228499</v>
      </c>
      <c r="C73" s="581">
        <f t="shared" si="8"/>
        <v>44561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18359</v>
      </c>
    </row>
    <row r="74" spans="1:8" ht="15">
      <c r="A74" s="105" t="str">
        <f t="shared" si="6"/>
        <v>Синергон Холдинг АД</v>
      </c>
      <c r="B74" s="105" t="str">
        <f t="shared" si="7"/>
        <v>121228499</v>
      </c>
      <c r="C74" s="581">
        <f t="shared" si="8"/>
        <v>44561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">
      <c r="A75" s="105" t="str">
        <f t="shared" si="6"/>
        <v>Синергон Холдинг АД</v>
      </c>
      <c r="B75" s="105" t="str">
        <f t="shared" si="7"/>
        <v>121228499</v>
      </c>
      <c r="C75" s="581">
        <f t="shared" si="8"/>
        <v>44561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">
      <c r="A76" s="105" t="str">
        <f t="shared" si="6"/>
        <v>Синергон Холдинг АД</v>
      </c>
      <c r="B76" s="105" t="str">
        <f t="shared" si="7"/>
        <v>121228499</v>
      </c>
      <c r="C76" s="581">
        <f t="shared" si="8"/>
        <v>44561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">
      <c r="A77" s="105" t="str">
        <f t="shared" si="6"/>
        <v>Синергон Холдинг АД</v>
      </c>
      <c r="B77" s="105" t="str">
        <f t="shared" si="7"/>
        <v>121228499</v>
      </c>
      <c r="C77" s="581">
        <f t="shared" si="8"/>
        <v>44561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">
      <c r="A78" s="105" t="str">
        <f t="shared" si="6"/>
        <v>Синергон Холдинг АД</v>
      </c>
      <c r="B78" s="105" t="str">
        <f t="shared" si="7"/>
        <v>121228499</v>
      </c>
      <c r="C78" s="581">
        <f t="shared" si="8"/>
        <v>44561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">
      <c r="A79" s="105" t="str">
        <f t="shared" si="6"/>
        <v>Синергон Холдинг АД</v>
      </c>
      <c r="B79" s="105" t="str">
        <f t="shared" si="7"/>
        <v>121228499</v>
      </c>
      <c r="C79" s="581">
        <f t="shared" si="8"/>
        <v>44561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18359</v>
      </c>
    </row>
    <row r="80" spans="1:8" ht="15">
      <c r="A80" s="105" t="str">
        <f t="shared" si="6"/>
        <v>Синергон Холдинг АД</v>
      </c>
      <c r="B80" s="105" t="str">
        <f t="shared" si="7"/>
        <v>121228499</v>
      </c>
      <c r="C80" s="581">
        <f t="shared" si="8"/>
        <v>44561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15358</v>
      </c>
    </row>
    <row r="81" spans="1:8" ht="15">
      <c r="A81" s="105" t="str">
        <f t="shared" si="6"/>
        <v>Синергон Холдинг АД</v>
      </c>
      <c r="B81" s="105" t="str">
        <f t="shared" si="7"/>
        <v>121228499</v>
      </c>
      <c r="C81" s="581">
        <f t="shared" si="8"/>
        <v>44561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3</v>
      </c>
    </row>
    <row r="82" spans="1:8" ht="15">
      <c r="A82" s="105" t="str">
        <f t="shared" si="6"/>
        <v>Синергон Холдинг АД</v>
      </c>
      <c r="B82" s="105" t="str">
        <f t="shared" si="7"/>
        <v>121228499</v>
      </c>
      <c r="C82" s="581">
        <f t="shared" si="8"/>
        <v>44561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3616</v>
      </c>
    </row>
    <row r="83" spans="1:8" ht="15">
      <c r="A83" s="105" t="str">
        <f t="shared" si="6"/>
        <v>Синергон Холдинг АД</v>
      </c>
      <c r="B83" s="105" t="str">
        <f t="shared" si="7"/>
        <v>121228499</v>
      </c>
      <c r="C83" s="581">
        <f t="shared" si="8"/>
        <v>44561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3616</v>
      </c>
    </row>
    <row r="84" spans="1:8" ht="15">
      <c r="A84" s="105" t="str">
        <f t="shared" si="6"/>
        <v>Синергон Холдинг АД</v>
      </c>
      <c r="B84" s="105" t="str">
        <f t="shared" si="7"/>
        <v>121228499</v>
      </c>
      <c r="C84" s="581">
        <f t="shared" si="8"/>
        <v>44561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">
      <c r="A85" s="105" t="str">
        <f t="shared" si="6"/>
        <v>Синергон Холдинг АД</v>
      </c>
      <c r="B85" s="105" t="str">
        <f t="shared" si="7"/>
        <v>121228499</v>
      </c>
      <c r="C85" s="581">
        <f t="shared" si="8"/>
        <v>44561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">
      <c r="A86" s="105" t="str">
        <f t="shared" si="6"/>
        <v>Синергон Холдинг АД</v>
      </c>
      <c r="B86" s="105" t="str">
        <f t="shared" si="7"/>
        <v>121228499</v>
      </c>
      <c r="C86" s="581">
        <f t="shared" si="8"/>
        <v>44561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18977</v>
      </c>
    </row>
    <row r="87" spans="1:8" ht="15">
      <c r="A87" s="105" t="str">
        <f t="shared" si="6"/>
        <v>Синергон Холдинг АД</v>
      </c>
      <c r="B87" s="105" t="str">
        <f t="shared" si="7"/>
        <v>121228499</v>
      </c>
      <c r="C87" s="581">
        <f t="shared" si="8"/>
        <v>44561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105562</v>
      </c>
    </row>
    <row r="88" spans="1:8" ht="15">
      <c r="A88" s="105" t="str">
        <f t="shared" si="6"/>
        <v>Синергон Холдинг АД</v>
      </c>
      <c r="B88" s="105" t="str">
        <f t="shared" si="7"/>
        <v>121228499</v>
      </c>
      <c r="C88" s="581">
        <f t="shared" si="8"/>
        <v>44561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105562</v>
      </c>
    </row>
    <row r="89" spans="1:8" ht="15">
      <c r="A89" s="105" t="str">
        <f t="shared" si="6"/>
        <v>Синергон Холдинг АД</v>
      </c>
      <c r="B89" s="105" t="str">
        <f t="shared" si="7"/>
        <v>121228499</v>
      </c>
      <c r="C89" s="581">
        <f t="shared" si="8"/>
        <v>44561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">
      <c r="A90" s="105" t="str">
        <f t="shared" si="6"/>
        <v>Синергон Холдинг АД</v>
      </c>
      <c r="B90" s="105" t="str">
        <f t="shared" si="7"/>
        <v>121228499</v>
      </c>
      <c r="C90" s="581">
        <f t="shared" si="8"/>
        <v>44561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">
      <c r="A91" s="105" t="str">
        <f t="shared" si="6"/>
        <v>Синергон Холдинг АД</v>
      </c>
      <c r="B91" s="105" t="str">
        <f t="shared" si="7"/>
        <v>121228499</v>
      </c>
      <c r="C91" s="581">
        <f t="shared" si="8"/>
        <v>44561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484</v>
      </c>
    </row>
    <row r="92" spans="1:8" ht="15">
      <c r="A92" s="105" t="str">
        <f t="shared" si="6"/>
        <v>Синергон Холдинг АД</v>
      </c>
      <c r="B92" s="105" t="str">
        <f t="shared" si="7"/>
        <v>121228499</v>
      </c>
      <c r="C92" s="581">
        <f t="shared" si="8"/>
        <v>44561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">
      <c r="A93" s="105" t="str">
        <f t="shared" si="6"/>
        <v>Синергон Холдинг АД</v>
      </c>
      <c r="B93" s="105" t="str">
        <f t="shared" si="7"/>
        <v>121228499</v>
      </c>
      <c r="C93" s="581">
        <f t="shared" si="8"/>
        <v>44561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106046</v>
      </c>
    </row>
    <row r="94" spans="1:8" ht="15">
      <c r="A94" s="105" t="str">
        <f t="shared" si="6"/>
        <v>Синергон Холдинг АД</v>
      </c>
      <c r="B94" s="105" t="str">
        <f t="shared" si="7"/>
        <v>121228499</v>
      </c>
      <c r="C94" s="581">
        <f t="shared" si="8"/>
        <v>44561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143382</v>
      </c>
    </row>
    <row r="95" spans="1:8" ht="15">
      <c r="A95" s="105" t="str">
        <f t="shared" si="6"/>
        <v>Синергон Холдинг АД</v>
      </c>
      <c r="B95" s="105" t="str">
        <f t="shared" si="7"/>
        <v>121228499</v>
      </c>
      <c r="C95" s="581">
        <f t="shared" si="8"/>
        <v>44561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">
      <c r="A96" s="105" t="str">
        <f t="shared" si="6"/>
        <v>Синергон Холдинг АД</v>
      </c>
      <c r="B96" s="105" t="str">
        <f t="shared" si="7"/>
        <v>121228499</v>
      </c>
      <c r="C96" s="581">
        <f t="shared" si="8"/>
        <v>44561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14482</v>
      </c>
    </row>
    <row r="97" spans="1:8" ht="15">
      <c r="A97" s="105" t="str">
        <f t="shared" si="6"/>
        <v>Синергон Холдинг АД</v>
      </c>
      <c r="B97" s="105" t="str">
        <f t="shared" si="7"/>
        <v>121228499</v>
      </c>
      <c r="C97" s="581">
        <f t="shared" si="8"/>
        <v>44561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">
      <c r="A98" s="105" t="str">
        <f t="shared" si="6"/>
        <v>Синергон Холдинг АД</v>
      </c>
      <c r="B98" s="105" t="str">
        <f t="shared" si="7"/>
        <v>121228499</v>
      </c>
      <c r="C98" s="581">
        <f t="shared" si="8"/>
        <v>44561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">
      <c r="A99" s="105" t="str">
        <f aca="true" t="shared" si="9" ref="A99:A125">pdeName</f>
        <v>Синергон Холдинг АД</v>
      </c>
      <c r="B99" s="105" t="str">
        <f aca="true" t="shared" si="10" ref="B99:B125">pdeBulstat</f>
        <v>121228499</v>
      </c>
      <c r="C99" s="581">
        <f aca="true" t="shared" si="11" ref="C99:C125">endDate</f>
        <v>44561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">
      <c r="A100" s="105" t="str">
        <f t="shared" si="9"/>
        <v>Синергон Холдинг АД</v>
      </c>
      <c r="B100" s="105" t="str">
        <f t="shared" si="10"/>
        <v>121228499</v>
      </c>
      <c r="C100" s="581">
        <f t="shared" si="11"/>
        <v>44561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">
      <c r="A101" s="105" t="str">
        <f t="shared" si="9"/>
        <v>Синергон Холдинг АД</v>
      </c>
      <c r="B101" s="105" t="str">
        <f t="shared" si="10"/>
        <v>121228499</v>
      </c>
      <c r="C101" s="581">
        <f t="shared" si="11"/>
        <v>44561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137</v>
      </c>
    </row>
    <row r="102" spans="1:8" ht="15">
      <c r="A102" s="105" t="str">
        <f t="shared" si="9"/>
        <v>Синергон Холдинг АД</v>
      </c>
      <c r="B102" s="105" t="str">
        <f t="shared" si="10"/>
        <v>121228499</v>
      </c>
      <c r="C102" s="581">
        <f t="shared" si="11"/>
        <v>44561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14619</v>
      </c>
    </row>
    <row r="103" spans="1:8" ht="15">
      <c r="A103" s="105" t="str">
        <f t="shared" si="9"/>
        <v>Синергон Холдинг АД</v>
      </c>
      <c r="B103" s="105" t="str">
        <f t="shared" si="10"/>
        <v>121228499</v>
      </c>
      <c r="C103" s="581">
        <f t="shared" si="11"/>
        <v>44561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">
      <c r="A104" s="105" t="str">
        <f t="shared" si="9"/>
        <v>Синергон Холдинг АД</v>
      </c>
      <c r="B104" s="105" t="str">
        <f t="shared" si="10"/>
        <v>121228499</v>
      </c>
      <c r="C104" s="581">
        <f t="shared" si="11"/>
        <v>44561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">
      <c r="A105" s="105" t="str">
        <f t="shared" si="9"/>
        <v>Синергон Холдинг АД</v>
      </c>
      <c r="B105" s="105" t="str">
        <f t="shared" si="10"/>
        <v>121228499</v>
      </c>
      <c r="C105" s="581">
        <f t="shared" si="11"/>
        <v>44561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">
      <c r="A106" s="105" t="str">
        <f t="shared" si="9"/>
        <v>Синергон Холдинг АД</v>
      </c>
      <c r="B106" s="105" t="str">
        <f t="shared" si="10"/>
        <v>121228499</v>
      </c>
      <c r="C106" s="581">
        <f t="shared" si="11"/>
        <v>44561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">
      <c r="A107" s="105" t="str">
        <f t="shared" si="9"/>
        <v>Синергон Холдинг АД</v>
      </c>
      <c r="B107" s="105" t="str">
        <f t="shared" si="10"/>
        <v>121228499</v>
      </c>
      <c r="C107" s="581">
        <f t="shared" si="11"/>
        <v>44561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14619</v>
      </c>
    </row>
    <row r="108" spans="1:8" ht="15">
      <c r="A108" s="105" t="str">
        <f t="shared" si="9"/>
        <v>Синергон Холдинг АД</v>
      </c>
      <c r="B108" s="105" t="str">
        <f t="shared" si="10"/>
        <v>121228499</v>
      </c>
      <c r="C108" s="581">
        <f t="shared" si="11"/>
        <v>44561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">
      <c r="A109" s="105" t="str">
        <f t="shared" si="9"/>
        <v>Синергон Холдинг АД</v>
      </c>
      <c r="B109" s="105" t="str">
        <f t="shared" si="10"/>
        <v>121228499</v>
      </c>
      <c r="C109" s="581">
        <f t="shared" si="11"/>
        <v>44561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">
      <c r="A110" s="105" t="str">
        <f t="shared" si="9"/>
        <v>Синергон Холдинг АД</v>
      </c>
      <c r="B110" s="105" t="str">
        <f t="shared" si="10"/>
        <v>121228499</v>
      </c>
      <c r="C110" s="581">
        <f t="shared" si="11"/>
        <v>44561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206</v>
      </c>
    </row>
    <row r="111" spans="1:8" ht="15">
      <c r="A111" s="105" t="str">
        <f t="shared" si="9"/>
        <v>Синергон Холдинг АД</v>
      </c>
      <c r="B111" s="105" t="str">
        <f t="shared" si="10"/>
        <v>121228499</v>
      </c>
      <c r="C111" s="581">
        <f t="shared" si="11"/>
        <v>44561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191</v>
      </c>
    </row>
    <row r="112" spans="1:8" ht="15">
      <c r="A112" s="105" t="str">
        <f t="shared" si="9"/>
        <v>Синергон Холдинг АД</v>
      </c>
      <c r="B112" s="105" t="str">
        <f t="shared" si="10"/>
        <v>121228499</v>
      </c>
      <c r="C112" s="581">
        <f t="shared" si="11"/>
        <v>44561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">
      <c r="A113" s="105" t="str">
        <f t="shared" si="9"/>
        <v>Синергон Холдинг АД</v>
      </c>
      <c r="B113" s="105" t="str">
        <f t="shared" si="10"/>
        <v>121228499</v>
      </c>
      <c r="C113" s="581">
        <f t="shared" si="11"/>
        <v>44561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10</v>
      </c>
    </row>
    <row r="114" spans="1:8" ht="15">
      <c r="A114" s="105" t="str">
        <f t="shared" si="9"/>
        <v>Синергон Холдинг АД</v>
      </c>
      <c r="B114" s="105" t="str">
        <f t="shared" si="10"/>
        <v>121228499</v>
      </c>
      <c r="C114" s="581">
        <f t="shared" si="11"/>
        <v>44561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">
      <c r="A115" s="105" t="str">
        <f t="shared" si="9"/>
        <v>Синергон Холдинг АД</v>
      </c>
      <c r="B115" s="105" t="str">
        <f t="shared" si="10"/>
        <v>121228499</v>
      </c>
      <c r="C115" s="581">
        <f t="shared" si="11"/>
        <v>44561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0</v>
      </c>
    </row>
    <row r="116" spans="1:8" ht="15">
      <c r="A116" s="105" t="str">
        <f t="shared" si="9"/>
        <v>Синергон Холдинг АД</v>
      </c>
      <c r="B116" s="105" t="str">
        <f t="shared" si="10"/>
        <v>121228499</v>
      </c>
      <c r="C116" s="581">
        <f t="shared" si="11"/>
        <v>44561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">
      <c r="A117" s="105" t="str">
        <f t="shared" si="9"/>
        <v>Синергон Холдинг АД</v>
      </c>
      <c r="B117" s="105" t="str">
        <f t="shared" si="10"/>
        <v>121228499</v>
      </c>
      <c r="C117" s="581">
        <f t="shared" si="11"/>
        <v>44561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5</v>
      </c>
    </row>
    <row r="118" spans="1:8" ht="15">
      <c r="A118" s="105" t="str">
        <f t="shared" si="9"/>
        <v>Синергон Холдинг АД</v>
      </c>
      <c r="B118" s="105" t="str">
        <f t="shared" si="10"/>
        <v>121228499</v>
      </c>
      <c r="C118" s="581">
        <f t="shared" si="11"/>
        <v>44561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">
      <c r="A119" s="105" t="str">
        <f t="shared" si="9"/>
        <v>Синергон Холдинг АД</v>
      </c>
      <c r="B119" s="105" t="str">
        <f t="shared" si="10"/>
        <v>121228499</v>
      </c>
      <c r="C119" s="581">
        <f t="shared" si="11"/>
        <v>44561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22</v>
      </c>
    </row>
    <row r="120" spans="1:8" ht="15">
      <c r="A120" s="105" t="str">
        <f t="shared" si="9"/>
        <v>Синергон Холдинг АД</v>
      </c>
      <c r="B120" s="105" t="str">
        <f t="shared" si="10"/>
        <v>121228499</v>
      </c>
      <c r="C120" s="581">
        <f t="shared" si="11"/>
        <v>44561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228</v>
      </c>
    </row>
    <row r="121" spans="1:8" ht="15">
      <c r="A121" s="105" t="str">
        <f t="shared" si="9"/>
        <v>Синергон Холдинг АД</v>
      </c>
      <c r="B121" s="105" t="str">
        <f t="shared" si="10"/>
        <v>121228499</v>
      </c>
      <c r="C121" s="581">
        <f t="shared" si="11"/>
        <v>44561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">
      <c r="A122" s="105" t="str">
        <f t="shared" si="9"/>
        <v>Синергон Холдинг АД</v>
      </c>
      <c r="B122" s="105" t="str">
        <f t="shared" si="10"/>
        <v>121228499</v>
      </c>
      <c r="C122" s="581">
        <f t="shared" si="11"/>
        <v>44561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">
      <c r="A123" s="105" t="str">
        <f t="shared" si="9"/>
        <v>Синергон Холдинг АД</v>
      </c>
      <c r="B123" s="105" t="str">
        <f t="shared" si="10"/>
        <v>121228499</v>
      </c>
      <c r="C123" s="581">
        <f t="shared" si="11"/>
        <v>44561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">
      <c r="A124" s="105" t="str">
        <f t="shared" si="9"/>
        <v>Синергон Холдинг АД</v>
      </c>
      <c r="B124" s="105" t="str">
        <f t="shared" si="10"/>
        <v>121228499</v>
      </c>
      <c r="C124" s="581">
        <f t="shared" si="11"/>
        <v>44561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228</v>
      </c>
    </row>
    <row r="125" spans="1:8" ht="15">
      <c r="A125" s="105" t="str">
        <f t="shared" si="9"/>
        <v>Синергон Холдинг АД</v>
      </c>
      <c r="B125" s="105" t="str">
        <f t="shared" si="10"/>
        <v>121228499</v>
      </c>
      <c r="C125" s="581">
        <f t="shared" si="11"/>
        <v>44561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158229</v>
      </c>
    </row>
    <row r="126" spans="3:6" s="497" customFormat="1" ht="15">
      <c r="C126" s="580"/>
      <c r="F126" s="501" t="s">
        <v>852</v>
      </c>
    </row>
    <row r="127" spans="1:8" ht="15">
      <c r="A127" s="105" t="str">
        <f aca="true" t="shared" si="12" ref="A127:A158">pdeName</f>
        <v>Синергон Холдинг АД</v>
      </c>
      <c r="B127" s="105" t="str">
        <f aca="true" t="shared" si="13" ref="B127:B158">pdeBulstat</f>
        <v>121228499</v>
      </c>
      <c r="C127" s="581">
        <f aca="true" t="shared" si="14" ref="C127:C158">endDate</f>
        <v>44561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23</v>
      </c>
    </row>
    <row r="128" spans="1:8" ht="15">
      <c r="A128" s="105" t="str">
        <f t="shared" si="12"/>
        <v>Синергон Холдинг АД</v>
      </c>
      <c r="B128" s="105" t="str">
        <f t="shared" si="13"/>
        <v>121228499</v>
      </c>
      <c r="C128" s="581">
        <f t="shared" si="14"/>
        <v>44561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317</v>
      </c>
    </row>
    <row r="129" spans="1:8" ht="15">
      <c r="A129" s="105" t="str">
        <f t="shared" si="12"/>
        <v>Синергон Холдинг АД</v>
      </c>
      <c r="B129" s="105" t="str">
        <f t="shared" si="13"/>
        <v>121228499</v>
      </c>
      <c r="C129" s="581">
        <f t="shared" si="14"/>
        <v>44561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43</v>
      </c>
    </row>
    <row r="130" spans="1:8" ht="15">
      <c r="A130" s="105" t="str">
        <f t="shared" si="12"/>
        <v>Синергон Холдинг АД</v>
      </c>
      <c r="B130" s="105" t="str">
        <f t="shared" si="13"/>
        <v>121228499</v>
      </c>
      <c r="C130" s="581">
        <f t="shared" si="14"/>
        <v>44561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675</v>
      </c>
    </row>
    <row r="131" spans="1:8" ht="15">
      <c r="A131" s="105" t="str">
        <f t="shared" si="12"/>
        <v>Синергон Холдинг АД</v>
      </c>
      <c r="B131" s="105" t="str">
        <f t="shared" si="13"/>
        <v>121228499</v>
      </c>
      <c r="C131" s="581">
        <f t="shared" si="14"/>
        <v>44561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89</v>
      </c>
    </row>
    <row r="132" spans="1:8" ht="15">
      <c r="A132" s="105" t="str">
        <f t="shared" si="12"/>
        <v>Синергон Холдинг АД</v>
      </c>
      <c r="B132" s="105" t="str">
        <f t="shared" si="13"/>
        <v>121228499</v>
      </c>
      <c r="C132" s="581">
        <f t="shared" si="14"/>
        <v>44561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">
      <c r="A133" s="105" t="str">
        <f t="shared" si="12"/>
        <v>Синергон Холдинг АД</v>
      </c>
      <c r="B133" s="105" t="str">
        <f t="shared" si="13"/>
        <v>121228499</v>
      </c>
      <c r="C133" s="581">
        <f t="shared" si="14"/>
        <v>44561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">
      <c r="A134" s="105" t="str">
        <f t="shared" si="12"/>
        <v>Синергон Холдинг АД</v>
      </c>
      <c r="B134" s="105" t="str">
        <f t="shared" si="13"/>
        <v>121228499</v>
      </c>
      <c r="C134" s="581">
        <f t="shared" si="14"/>
        <v>44561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299</v>
      </c>
    </row>
    <row r="135" spans="1:8" ht="15">
      <c r="A135" s="105" t="str">
        <f t="shared" si="12"/>
        <v>Синергон Холдинг АД</v>
      </c>
      <c r="B135" s="105" t="str">
        <f t="shared" si="13"/>
        <v>121228499</v>
      </c>
      <c r="C135" s="581">
        <f t="shared" si="14"/>
        <v>44561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20</v>
      </c>
    </row>
    <row r="136" spans="1:8" ht="15">
      <c r="A136" s="105" t="str">
        <f t="shared" si="12"/>
        <v>Синергон Холдинг АД</v>
      </c>
      <c r="B136" s="105" t="str">
        <f t="shared" si="13"/>
        <v>121228499</v>
      </c>
      <c r="C136" s="581">
        <f t="shared" si="14"/>
        <v>44561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">
      <c r="A137" s="105" t="str">
        <f t="shared" si="12"/>
        <v>Синергон Холдинг АД</v>
      </c>
      <c r="B137" s="105" t="str">
        <f t="shared" si="13"/>
        <v>121228499</v>
      </c>
      <c r="C137" s="581">
        <f t="shared" si="14"/>
        <v>44561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1446</v>
      </c>
    </row>
    <row r="138" spans="1:8" ht="15">
      <c r="A138" s="105" t="str">
        <f t="shared" si="12"/>
        <v>Синергон Холдинг АД</v>
      </c>
      <c r="B138" s="105" t="str">
        <f t="shared" si="13"/>
        <v>121228499</v>
      </c>
      <c r="C138" s="581">
        <f t="shared" si="14"/>
        <v>44561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667</v>
      </c>
    </row>
    <row r="139" spans="1:8" ht="15">
      <c r="A139" s="105" t="str">
        <f t="shared" si="12"/>
        <v>Синергон Холдинг АД</v>
      </c>
      <c r="B139" s="105" t="str">
        <f t="shared" si="13"/>
        <v>121228499</v>
      </c>
      <c r="C139" s="581">
        <f t="shared" si="14"/>
        <v>44561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">
      <c r="A140" s="105" t="str">
        <f t="shared" si="12"/>
        <v>Синергон Холдинг АД</v>
      </c>
      <c r="B140" s="105" t="str">
        <f t="shared" si="13"/>
        <v>121228499</v>
      </c>
      <c r="C140" s="581">
        <f t="shared" si="14"/>
        <v>44561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">
      <c r="A141" s="105" t="str">
        <f t="shared" si="12"/>
        <v>Синергон Холдинг АД</v>
      </c>
      <c r="B141" s="105" t="str">
        <f t="shared" si="13"/>
        <v>121228499</v>
      </c>
      <c r="C141" s="581">
        <f t="shared" si="14"/>
        <v>44561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1090</v>
      </c>
    </row>
    <row r="142" spans="1:8" ht="15">
      <c r="A142" s="105" t="str">
        <f t="shared" si="12"/>
        <v>Синергон Холдинг АД</v>
      </c>
      <c r="B142" s="105" t="str">
        <f t="shared" si="13"/>
        <v>121228499</v>
      </c>
      <c r="C142" s="581">
        <f t="shared" si="14"/>
        <v>44561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1757</v>
      </c>
    </row>
    <row r="143" spans="1:8" ht="15">
      <c r="A143" s="105" t="str">
        <f t="shared" si="12"/>
        <v>Синергон Холдинг АД</v>
      </c>
      <c r="B143" s="105" t="str">
        <f t="shared" si="13"/>
        <v>121228499</v>
      </c>
      <c r="C143" s="581">
        <f t="shared" si="14"/>
        <v>44561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3203</v>
      </c>
    </row>
    <row r="144" spans="1:8" ht="15">
      <c r="A144" s="105" t="str">
        <f t="shared" si="12"/>
        <v>Синергон Холдинг АД</v>
      </c>
      <c r="B144" s="105" t="str">
        <f t="shared" si="13"/>
        <v>121228499</v>
      </c>
      <c r="C144" s="581">
        <f t="shared" si="14"/>
        <v>44561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502</v>
      </c>
    </row>
    <row r="145" spans="1:8" ht="15">
      <c r="A145" s="105" t="str">
        <f t="shared" si="12"/>
        <v>Синергон Холдинг АД</v>
      </c>
      <c r="B145" s="105" t="str">
        <f t="shared" si="13"/>
        <v>121228499</v>
      </c>
      <c r="C145" s="581">
        <f t="shared" si="14"/>
        <v>44561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">
      <c r="A146" s="105" t="str">
        <f t="shared" si="12"/>
        <v>Синергон Холдинг АД</v>
      </c>
      <c r="B146" s="105" t="str">
        <f t="shared" si="13"/>
        <v>121228499</v>
      </c>
      <c r="C146" s="581">
        <f t="shared" si="14"/>
        <v>44561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">
      <c r="A147" s="105" t="str">
        <f t="shared" si="12"/>
        <v>Синергон Холдинг АД</v>
      </c>
      <c r="B147" s="105" t="str">
        <f t="shared" si="13"/>
        <v>121228499</v>
      </c>
      <c r="C147" s="581">
        <f t="shared" si="14"/>
        <v>44561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3203</v>
      </c>
    </row>
    <row r="148" spans="1:8" ht="15">
      <c r="A148" s="105" t="str">
        <f t="shared" si="12"/>
        <v>Синергон Холдинг АД</v>
      </c>
      <c r="B148" s="105" t="str">
        <f t="shared" si="13"/>
        <v>121228499</v>
      </c>
      <c r="C148" s="581">
        <f t="shared" si="14"/>
        <v>44561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502</v>
      </c>
    </row>
    <row r="149" spans="1:8" ht="15">
      <c r="A149" s="105" t="str">
        <f t="shared" si="12"/>
        <v>Синергон Холдинг АД</v>
      </c>
      <c r="B149" s="105" t="str">
        <f t="shared" si="13"/>
        <v>121228499</v>
      </c>
      <c r="C149" s="581">
        <f t="shared" si="14"/>
        <v>44561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18</v>
      </c>
    </row>
    <row r="150" spans="1:8" ht="15">
      <c r="A150" s="105" t="str">
        <f t="shared" si="12"/>
        <v>Синергон Холдинг АД</v>
      </c>
      <c r="B150" s="105" t="str">
        <f t="shared" si="13"/>
        <v>121228499</v>
      </c>
      <c r="C150" s="581">
        <f t="shared" si="14"/>
        <v>44561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">
      <c r="A151" s="105" t="str">
        <f t="shared" si="12"/>
        <v>Синергон Холдинг АД</v>
      </c>
      <c r="B151" s="105" t="str">
        <f t="shared" si="13"/>
        <v>121228499</v>
      </c>
      <c r="C151" s="581">
        <f t="shared" si="14"/>
        <v>44561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18</v>
      </c>
    </row>
    <row r="152" spans="1:8" ht="15">
      <c r="A152" s="105" t="str">
        <f t="shared" si="12"/>
        <v>Синергон Холдинг АД</v>
      </c>
      <c r="B152" s="105" t="str">
        <f t="shared" si="13"/>
        <v>121228499</v>
      </c>
      <c r="C152" s="581">
        <f t="shared" si="14"/>
        <v>44561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">
      <c r="A153" s="105" t="str">
        <f t="shared" si="12"/>
        <v>Синергон Холдинг АД</v>
      </c>
      <c r="B153" s="105" t="str">
        <f t="shared" si="13"/>
        <v>121228499</v>
      </c>
      <c r="C153" s="581">
        <f t="shared" si="14"/>
        <v>44561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484</v>
      </c>
    </row>
    <row r="154" spans="1:8" ht="15">
      <c r="A154" s="105" t="str">
        <f t="shared" si="12"/>
        <v>Синергон Холдинг АД</v>
      </c>
      <c r="B154" s="105" t="str">
        <f t="shared" si="13"/>
        <v>121228499</v>
      </c>
      <c r="C154" s="581">
        <f t="shared" si="14"/>
        <v>44561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">
      <c r="A155" s="105" t="str">
        <f t="shared" si="12"/>
        <v>Синергон Холдинг АД</v>
      </c>
      <c r="B155" s="105" t="str">
        <f t="shared" si="13"/>
        <v>121228499</v>
      </c>
      <c r="C155" s="581">
        <f t="shared" si="14"/>
        <v>44561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484</v>
      </c>
    </row>
    <row r="156" spans="1:8" ht="15">
      <c r="A156" s="105" t="str">
        <f t="shared" si="12"/>
        <v>Синергон Холдинг АД</v>
      </c>
      <c r="B156" s="105" t="str">
        <f t="shared" si="13"/>
        <v>121228499</v>
      </c>
      <c r="C156" s="581">
        <f t="shared" si="14"/>
        <v>44561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3705</v>
      </c>
    </row>
    <row r="157" spans="1:8" ht="15">
      <c r="A157" s="105" t="str">
        <f t="shared" si="12"/>
        <v>Синергон Холдинг АД</v>
      </c>
      <c r="B157" s="105" t="str">
        <f t="shared" si="13"/>
        <v>121228499</v>
      </c>
      <c r="C157" s="581">
        <f t="shared" si="14"/>
        <v>44561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">
      <c r="A158" s="105" t="str">
        <f t="shared" si="12"/>
        <v>Синергон Холдинг АД</v>
      </c>
      <c r="B158" s="105" t="str">
        <f t="shared" si="13"/>
        <v>121228499</v>
      </c>
      <c r="C158" s="581">
        <f t="shared" si="14"/>
        <v>44561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">
      <c r="A159" s="105" t="str">
        <f aca="true" t="shared" si="15" ref="A159:A179">pdeName</f>
        <v>Синергон Холдинг АД</v>
      </c>
      <c r="B159" s="105" t="str">
        <f aca="true" t="shared" si="16" ref="B159:B179">pdeBulstat</f>
        <v>121228499</v>
      </c>
      <c r="C159" s="581">
        <f aca="true" t="shared" si="17" ref="C159:C179">endDate</f>
        <v>44561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288</v>
      </c>
    </row>
    <row r="160" spans="1:8" ht="15">
      <c r="A160" s="105" t="str">
        <f t="shared" si="15"/>
        <v>Синергон Холдинг АД</v>
      </c>
      <c r="B160" s="105" t="str">
        <f t="shared" si="16"/>
        <v>121228499</v>
      </c>
      <c r="C160" s="581">
        <f t="shared" si="17"/>
        <v>44561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25</v>
      </c>
    </row>
    <row r="161" spans="1:8" ht="15">
      <c r="A161" s="105" t="str">
        <f t="shared" si="15"/>
        <v>Синергон Холдинг АД</v>
      </c>
      <c r="B161" s="105" t="str">
        <f t="shared" si="16"/>
        <v>121228499</v>
      </c>
      <c r="C161" s="581">
        <f t="shared" si="17"/>
        <v>44561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313</v>
      </c>
    </row>
    <row r="162" spans="1:8" ht="15">
      <c r="A162" s="105" t="str">
        <f t="shared" si="15"/>
        <v>Синергон Холдинг АД</v>
      </c>
      <c r="B162" s="105" t="str">
        <f t="shared" si="16"/>
        <v>121228499</v>
      </c>
      <c r="C162" s="581">
        <f t="shared" si="17"/>
        <v>44561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">
      <c r="A163" s="105" t="str">
        <f t="shared" si="15"/>
        <v>Синергон Холдинг АД</v>
      </c>
      <c r="B163" s="105" t="str">
        <f t="shared" si="16"/>
        <v>121228499</v>
      </c>
      <c r="C163" s="581">
        <f t="shared" si="17"/>
        <v>44561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">
      <c r="A164" s="105" t="str">
        <f t="shared" si="15"/>
        <v>Синергон Холдинг АД</v>
      </c>
      <c r="B164" s="105" t="str">
        <f t="shared" si="16"/>
        <v>121228499</v>
      </c>
      <c r="C164" s="581">
        <f t="shared" si="17"/>
        <v>44561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1297</v>
      </c>
    </row>
    <row r="165" spans="1:8" ht="15">
      <c r="A165" s="105" t="str">
        <f t="shared" si="15"/>
        <v>Синергон Холдинг АД</v>
      </c>
      <c r="B165" s="105" t="str">
        <f t="shared" si="16"/>
        <v>121228499</v>
      </c>
      <c r="C165" s="581">
        <f t="shared" si="17"/>
        <v>44561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127</v>
      </c>
    </row>
    <row r="166" spans="1:8" ht="15">
      <c r="A166" s="105" t="str">
        <f t="shared" si="15"/>
        <v>Синергон Холдинг АД</v>
      </c>
      <c r="B166" s="105" t="str">
        <f t="shared" si="16"/>
        <v>121228499</v>
      </c>
      <c r="C166" s="581">
        <f t="shared" si="17"/>
        <v>44561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1968</v>
      </c>
    </row>
    <row r="167" spans="1:8" ht="15">
      <c r="A167" s="105" t="str">
        <f t="shared" si="15"/>
        <v>Синергон Холдинг АД</v>
      </c>
      <c r="B167" s="105" t="str">
        <f t="shared" si="16"/>
        <v>121228499</v>
      </c>
      <c r="C167" s="581">
        <f t="shared" si="17"/>
        <v>44561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">
      <c r="A168" s="105" t="str">
        <f t="shared" si="15"/>
        <v>Синергон Холдинг АД</v>
      </c>
      <c r="B168" s="105" t="str">
        <f t="shared" si="16"/>
        <v>121228499</v>
      </c>
      <c r="C168" s="581">
        <f t="shared" si="17"/>
        <v>44561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">
      <c r="A169" s="105" t="str">
        <f t="shared" si="15"/>
        <v>Синергон Холдинг АД</v>
      </c>
      <c r="B169" s="105" t="str">
        <f t="shared" si="16"/>
        <v>121228499</v>
      </c>
      <c r="C169" s="581">
        <f t="shared" si="17"/>
        <v>44561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3392</v>
      </c>
    </row>
    <row r="170" spans="1:8" ht="15">
      <c r="A170" s="105" t="str">
        <f t="shared" si="15"/>
        <v>Синергон Холдинг АД</v>
      </c>
      <c r="B170" s="105" t="str">
        <f t="shared" si="16"/>
        <v>121228499</v>
      </c>
      <c r="C170" s="581">
        <f t="shared" si="17"/>
        <v>44561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3705</v>
      </c>
    </row>
    <row r="171" spans="1:8" ht="15">
      <c r="A171" s="105" t="str">
        <f t="shared" si="15"/>
        <v>Синергон Холдинг АД</v>
      </c>
      <c r="B171" s="105" t="str">
        <f t="shared" si="16"/>
        <v>121228499</v>
      </c>
      <c r="C171" s="581">
        <f t="shared" si="17"/>
        <v>44561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">
      <c r="A172" s="105" t="str">
        <f t="shared" si="15"/>
        <v>Синергон Холдинг АД</v>
      </c>
      <c r="B172" s="105" t="str">
        <f t="shared" si="16"/>
        <v>121228499</v>
      </c>
      <c r="C172" s="581">
        <f t="shared" si="17"/>
        <v>44561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">
      <c r="A173" s="105" t="str">
        <f t="shared" si="15"/>
        <v>Синергон Холдинг АД</v>
      </c>
      <c r="B173" s="105" t="str">
        <f t="shared" si="16"/>
        <v>121228499</v>
      </c>
      <c r="C173" s="581">
        <f t="shared" si="17"/>
        <v>44561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">
      <c r="A174" s="105" t="str">
        <f t="shared" si="15"/>
        <v>Синергон Холдинг АД</v>
      </c>
      <c r="B174" s="105" t="str">
        <f t="shared" si="16"/>
        <v>121228499</v>
      </c>
      <c r="C174" s="581">
        <f t="shared" si="17"/>
        <v>44561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3705</v>
      </c>
    </row>
    <row r="175" spans="1:8" ht="15">
      <c r="A175" s="105" t="str">
        <f t="shared" si="15"/>
        <v>Синергон Холдинг АД</v>
      </c>
      <c r="B175" s="105" t="str">
        <f t="shared" si="16"/>
        <v>121228499</v>
      </c>
      <c r="C175" s="581">
        <f t="shared" si="17"/>
        <v>44561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">
      <c r="A176" s="105" t="str">
        <f t="shared" si="15"/>
        <v>Синергон Холдинг АД</v>
      </c>
      <c r="B176" s="105" t="str">
        <f t="shared" si="16"/>
        <v>121228499</v>
      </c>
      <c r="C176" s="581">
        <f t="shared" si="17"/>
        <v>44561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">
      <c r="A177" s="105" t="str">
        <f t="shared" si="15"/>
        <v>Синергон Холдинг АД</v>
      </c>
      <c r="B177" s="105" t="str">
        <f t="shared" si="16"/>
        <v>121228499</v>
      </c>
      <c r="C177" s="581">
        <f t="shared" si="17"/>
        <v>44561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">
      <c r="A178" s="105" t="str">
        <f t="shared" si="15"/>
        <v>Синергон Холдинг АД</v>
      </c>
      <c r="B178" s="105" t="str">
        <f t="shared" si="16"/>
        <v>121228499</v>
      </c>
      <c r="C178" s="581">
        <f t="shared" si="17"/>
        <v>44561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">
      <c r="A179" s="105" t="str">
        <f t="shared" si="15"/>
        <v>Синергон Холдинг АД</v>
      </c>
      <c r="B179" s="105" t="str">
        <f t="shared" si="16"/>
        <v>121228499</v>
      </c>
      <c r="C179" s="581">
        <f t="shared" si="17"/>
        <v>44561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3705</v>
      </c>
    </row>
    <row r="180" spans="3:6" s="497" customFormat="1" ht="15">
      <c r="C180" s="580"/>
      <c r="F180" s="501" t="s">
        <v>856</v>
      </c>
    </row>
    <row r="181" spans="1:8" ht="15">
      <c r="A181" s="105" t="str">
        <f aca="true" t="shared" si="18" ref="A181:A216">pdeName</f>
        <v>Синергон Холдинг АД</v>
      </c>
      <c r="B181" s="105" t="str">
        <f aca="true" t="shared" si="19" ref="B181:B216">pdeBulstat</f>
        <v>121228499</v>
      </c>
      <c r="C181" s="581">
        <f aca="true" t="shared" si="20" ref="C181:C216">endDate</f>
        <v>44561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275</v>
      </c>
    </row>
    <row r="182" spans="1:8" ht="15">
      <c r="A182" s="105" t="str">
        <f t="shared" si="18"/>
        <v>Синергон Холдинг АД</v>
      </c>
      <c r="B182" s="105" t="str">
        <f t="shared" si="19"/>
        <v>121228499</v>
      </c>
      <c r="C182" s="581">
        <f t="shared" si="20"/>
        <v>44561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-589</v>
      </c>
    </row>
    <row r="183" spans="1:8" ht="15">
      <c r="A183" s="105" t="str">
        <f t="shared" si="18"/>
        <v>Синергон Холдинг АД</v>
      </c>
      <c r="B183" s="105" t="str">
        <f t="shared" si="19"/>
        <v>121228499</v>
      </c>
      <c r="C183" s="581">
        <f t="shared" si="20"/>
        <v>44561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">
      <c r="A184" s="105" t="str">
        <f t="shared" si="18"/>
        <v>Синергон Холдинг АД</v>
      </c>
      <c r="B184" s="105" t="str">
        <f t="shared" si="19"/>
        <v>121228499</v>
      </c>
      <c r="C184" s="581">
        <f t="shared" si="20"/>
        <v>44561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-762</v>
      </c>
    </row>
    <row r="185" spans="1:8" ht="15">
      <c r="A185" s="105" t="str">
        <f t="shared" si="18"/>
        <v>Синергон Холдинг АД</v>
      </c>
      <c r="B185" s="105" t="str">
        <f t="shared" si="19"/>
        <v>121228499</v>
      </c>
      <c r="C185" s="581">
        <f t="shared" si="20"/>
        <v>44561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-102</v>
      </c>
    </row>
    <row r="186" spans="1:8" ht="15">
      <c r="A186" s="105" t="str">
        <f t="shared" si="18"/>
        <v>Синергон Холдинг АД</v>
      </c>
      <c r="B186" s="105" t="str">
        <f t="shared" si="19"/>
        <v>121228499</v>
      </c>
      <c r="C186" s="581">
        <f t="shared" si="20"/>
        <v>44561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">
      <c r="A187" s="105" t="str">
        <f t="shared" si="18"/>
        <v>Синергон Холдинг АД</v>
      </c>
      <c r="B187" s="105" t="str">
        <f t="shared" si="19"/>
        <v>121228499</v>
      </c>
      <c r="C187" s="581">
        <f t="shared" si="20"/>
        <v>44561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1297</v>
      </c>
    </row>
    <row r="188" spans="1:8" ht="15">
      <c r="A188" s="105" t="str">
        <f t="shared" si="18"/>
        <v>Синергон Холдинг АД</v>
      </c>
      <c r="B188" s="105" t="str">
        <f t="shared" si="19"/>
        <v>121228499</v>
      </c>
      <c r="C188" s="581">
        <f t="shared" si="20"/>
        <v>44561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-846</v>
      </c>
    </row>
    <row r="189" spans="1:8" ht="15">
      <c r="A189" s="105" t="str">
        <f t="shared" si="18"/>
        <v>Синергон Холдинг АД</v>
      </c>
      <c r="B189" s="105" t="str">
        <f t="shared" si="19"/>
        <v>121228499</v>
      </c>
      <c r="C189" s="581">
        <f t="shared" si="20"/>
        <v>44561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">
      <c r="A190" s="105" t="str">
        <f t="shared" si="18"/>
        <v>Синергон Холдинг АД</v>
      </c>
      <c r="B190" s="105" t="str">
        <f t="shared" si="19"/>
        <v>121228499</v>
      </c>
      <c r="C190" s="581">
        <f t="shared" si="20"/>
        <v>44561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">
      <c r="A191" s="105" t="str">
        <f t="shared" si="18"/>
        <v>Синергон Холдинг АД</v>
      </c>
      <c r="B191" s="105" t="str">
        <f t="shared" si="19"/>
        <v>121228499</v>
      </c>
      <c r="C191" s="581">
        <f t="shared" si="20"/>
        <v>44561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-727</v>
      </c>
    </row>
    <row r="192" spans="1:8" ht="15">
      <c r="A192" s="105" t="str">
        <f t="shared" si="18"/>
        <v>Синергон Холдинг АД</v>
      </c>
      <c r="B192" s="105" t="str">
        <f t="shared" si="19"/>
        <v>121228499</v>
      </c>
      <c r="C192" s="581">
        <f t="shared" si="20"/>
        <v>44561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">
      <c r="A193" s="105" t="str">
        <f t="shared" si="18"/>
        <v>Синергон Холдинг АД</v>
      </c>
      <c r="B193" s="105" t="str">
        <f t="shared" si="19"/>
        <v>121228499</v>
      </c>
      <c r="C193" s="581">
        <f t="shared" si="20"/>
        <v>44561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">
      <c r="A194" s="105" t="str">
        <f t="shared" si="18"/>
        <v>Синергон Холдинг АД</v>
      </c>
      <c r="B194" s="105" t="str">
        <f t="shared" si="19"/>
        <v>121228499</v>
      </c>
      <c r="C194" s="581">
        <f t="shared" si="20"/>
        <v>44561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-31746</v>
      </c>
    </row>
    <row r="195" spans="1:8" ht="15">
      <c r="A195" s="105" t="str">
        <f t="shared" si="18"/>
        <v>Синергон Холдинг АД</v>
      </c>
      <c r="B195" s="105" t="str">
        <f t="shared" si="19"/>
        <v>121228499</v>
      </c>
      <c r="C195" s="581">
        <f t="shared" si="20"/>
        <v>44561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34616</v>
      </c>
    </row>
    <row r="196" spans="1:8" ht="15">
      <c r="A196" s="105" t="str">
        <f t="shared" si="18"/>
        <v>Синергон Холдинг АД</v>
      </c>
      <c r="B196" s="105" t="str">
        <f t="shared" si="19"/>
        <v>121228499</v>
      </c>
      <c r="C196" s="581">
        <f t="shared" si="20"/>
        <v>44561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">
      <c r="A197" s="105" t="str">
        <f t="shared" si="18"/>
        <v>Синергон Холдинг АД</v>
      </c>
      <c r="B197" s="105" t="str">
        <f t="shared" si="19"/>
        <v>121228499</v>
      </c>
      <c r="C197" s="581">
        <f t="shared" si="20"/>
        <v>44561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-1746</v>
      </c>
    </row>
    <row r="198" spans="1:8" ht="15">
      <c r="A198" s="105" t="str">
        <f t="shared" si="18"/>
        <v>Синергон Холдинг АД</v>
      </c>
      <c r="B198" s="105" t="str">
        <f t="shared" si="19"/>
        <v>121228499</v>
      </c>
      <c r="C198" s="581">
        <f t="shared" si="20"/>
        <v>44561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3540</v>
      </c>
    </row>
    <row r="199" spans="1:8" ht="15">
      <c r="A199" s="105" t="str">
        <f t="shared" si="18"/>
        <v>Синергон Холдинг АД</v>
      </c>
      <c r="B199" s="105" t="str">
        <f t="shared" si="19"/>
        <v>121228499</v>
      </c>
      <c r="C199" s="581">
        <f t="shared" si="20"/>
        <v>44561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127</v>
      </c>
    </row>
    <row r="200" spans="1:8" ht="15">
      <c r="A200" s="105" t="str">
        <f t="shared" si="18"/>
        <v>Синергон Холдинг АД</v>
      </c>
      <c r="B200" s="105" t="str">
        <f t="shared" si="19"/>
        <v>121228499</v>
      </c>
      <c r="C200" s="581">
        <f t="shared" si="20"/>
        <v>44561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">
      <c r="A201" s="105" t="str">
        <f t="shared" si="18"/>
        <v>Синергон Холдинг АД</v>
      </c>
      <c r="B201" s="105" t="str">
        <f t="shared" si="19"/>
        <v>121228499</v>
      </c>
      <c r="C201" s="581">
        <f t="shared" si="20"/>
        <v>44561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">
      <c r="A202" s="105" t="str">
        <f t="shared" si="18"/>
        <v>Синергон Холдинг АД</v>
      </c>
      <c r="B202" s="105" t="str">
        <f t="shared" si="19"/>
        <v>121228499</v>
      </c>
      <c r="C202" s="581">
        <f t="shared" si="20"/>
        <v>44561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4791</v>
      </c>
    </row>
    <row r="203" spans="1:8" ht="15">
      <c r="A203" s="105" t="str">
        <f t="shared" si="18"/>
        <v>Синергон Холдинг АД</v>
      </c>
      <c r="B203" s="105" t="str">
        <f t="shared" si="19"/>
        <v>121228499</v>
      </c>
      <c r="C203" s="581">
        <f t="shared" si="20"/>
        <v>44561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">
      <c r="A204" s="105" t="str">
        <f t="shared" si="18"/>
        <v>Синергон Холдинг АД</v>
      </c>
      <c r="B204" s="105" t="str">
        <f t="shared" si="19"/>
        <v>121228499</v>
      </c>
      <c r="C204" s="581">
        <f t="shared" si="20"/>
        <v>44561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">
      <c r="A205" s="105" t="str">
        <f t="shared" si="18"/>
        <v>Синергон Холдинг АД</v>
      </c>
      <c r="B205" s="105" t="str">
        <f t="shared" si="19"/>
        <v>121228499</v>
      </c>
      <c r="C205" s="581">
        <f t="shared" si="20"/>
        <v>44561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23300</v>
      </c>
    </row>
    <row r="206" spans="1:8" ht="15">
      <c r="A206" s="105" t="str">
        <f t="shared" si="18"/>
        <v>Синергон Холдинг АД</v>
      </c>
      <c r="B206" s="105" t="str">
        <f t="shared" si="19"/>
        <v>121228499</v>
      </c>
      <c r="C206" s="581">
        <f t="shared" si="20"/>
        <v>44561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-27597</v>
      </c>
    </row>
    <row r="207" spans="1:8" ht="15">
      <c r="A207" s="105" t="str">
        <f t="shared" si="18"/>
        <v>Синергон Холдинг АД</v>
      </c>
      <c r="B207" s="105" t="str">
        <f t="shared" si="19"/>
        <v>121228499</v>
      </c>
      <c r="C207" s="581">
        <f t="shared" si="20"/>
        <v>44561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">
      <c r="A208" s="105" t="str">
        <f t="shared" si="18"/>
        <v>Синергон Холдинг АД</v>
      </c>
      <c r="B208" s="105" t="str">
        <f t="shared" si="19"/>
        <v>121228499</v>
      </c>
      <c r="C208" s="581">
        <f t="shared" si="20"/>
        <v>44561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">
      <c r="A209" s="105" t="str">
        <f t="shared" si="18"/>
        <v>Синергон Холдинг АД</v>
      </c>
      <c r="B209" s="105" t="str">
        <f t="shared" si="19"/>
        <v>121228499</v>
      </c>
      <c r="C209" s="581">
        <f t="shared" si="20"/>
        <v>44561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">
      <c r="A210" s="105" t="str">
        <f t="shared" si="18"/>
        <v>Синергон Холдинг АД</v>
      </c>
      <c r="B210" s="105" t="str">
        <f t="shared" si="19"/>
        <v>121228499</v>
      </c>
      <c r="C210" s="581">
        <f t="shared" si="20"/>
        <v>44561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">
      <c r="A211" s="105" t="str">
        <f t="shared" si="18"/>
        <v>Синергон Холдинг АД</v>
      </c>
      <c r="B211" s="105" t="str">
        <f t="shared" si="19"/>
        <v>121228499</v>
      </c>
      <c r="C211" s="581">
        <f t="shared" si="20"/>
        <v>44561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-4297</v>
      </c>
    </row>
    <row r="212" spans="1:8" ht="15">
      <c r="A212" s="105" t="str">
        <f t="shared" si="18"/>
        <v>Синергон Холдинг АД</v>
      </c>
      <c r="B212" s="105" t="str">
        <f t="shared" si="19"/>
        <v>121228499</v>
      </c>
      <c r="C212" s="581">
        <f t="shared" si="20"/>
        <v>44561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-233</v>
      </c>
    </row>
    <row r="213" spans="1:8" ht="15">
      <c r="A213" s="105" t="str">
        <f t="shared" si="18"/>
        <v>Синергон Холдинг АД</v>
      </c>
      <c r="B213" s="105" t="str">
        <f t="shared" si="19"/>
        <v>121228499</v>
      </c>
      <c r="C213" s="581">
        <f t="shared" si="20"/>
        <v>44561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390</v>
      </c>
    </row>
    <row r="214" spans="1:8" ht="15">
      <c r="A214" s="105" t="str">
        <f t="shared" si="18"/>
        <v>Синергон Холдинг АД</v>
      </c>
      <c r="B214" s="105" t="str">
        <f t="shared" si="19"/>
        <v>121228499</v>
      </c>
      <c r="C214" s="581">
        <f t="shared" si="20"/>
        <v>44561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157</v>
      </c>
    </row>
    <row r="215" spans="1:8" ht="15">
      <c r="A215" s="105" t="str">
        <f t="shared" si="18"/>
        <v>Синергон Холдинг АД</v>
      </c>
      <c r="B215" s="105" t="str">
        <f t="shared" si="19"/>
        <v>121228499</v>
      </c>
      <c r="C215" s="581">
        <f t="shared" si="20"/>
        <v>44561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157</v>
      </c>
    </row>
    <row r="216" spans="1:8" ht="15">
      <c r="A216" s="105" t="str">
        <f t="shared" si="18"/>
        <v>Синергон Холдинг АД</v>
      </c>
      <c r="B216" s="105" t="str">
        <f t="shared" si="19"/>
        <v>121228499</v>
      </c>
      <c r="C216" s="581">
        <f t="shared" si="20"/>
        <v>44561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">
      <c r="C217" s="580"/>
      <c r="F217" s="501" t="s">
        <v>860</v>
      </c>
    </row>
    <row r="218" spans="1:8" ht="15">
      <c r="A218" s="105" t="str">
        <f aca="true" t="shared" si="21" ref="A218:A281">pdeName</f>
        <v>Синергон Холдинг АД</v>
      </c>
      <c r="B218" s="105" t="str">
        <f aca="true" t="shared" si="22" ref="B218:B281">pdeBulstat</f>
        <v>121228499</v>
      </c>
      <c r="C218" s="581">
        <f aca="true" t="shared" si="23" ref="C218:C281">endDate</f>
        <v>44561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18359</v>
      </c>
    </row>
    <row r="219" spans="1:8" ht="15">
      <c r="A219" s="105" t="str">
        <f t="shared" si="21"/>
        <v>Синергон Холдинг АД</v>
      </c>
      <c r="B219" s="105" t="str">
        <f t="shared" si="22"/>
        <v>121228499</v>
      </c>
      <c r="C219" s="581">
        <f t="shared" si="23"/>
        <v>44561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">
      <c r="A220" s="105" t="str">
        <f t="shared" si="21"/>
        <v>Синергон Холдинг АД</v>
      </c>
      <c r="B220" s="105" t="str">
        <f t="shared" si="22"/>
        <v>121228499</v>
      </c>
      <c r="C220" s="581">
        <f t="shared" si="23"/>
        <v>44561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">
      <c r="A221" s="105" t="str">
        <f t="shared" si="21"/>
        <v>Синергон Холдинг АД</v>
      </c>
      <c r="B221" s="105" t="str">
        <f t="shared" si="22"/>
        <v>121228499</v>
      </c>
      <c r="C221" s="581">
        <f t="shared" si="23"/>
        <v>44561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">
      <c r="A222" s="105" t="str">
        <f t="shared" si="21"/>
        <v>Синергон Холдинг АД</v>
      </c>
      <c r="B222" s="105" t="str">
        <f t="shared" si="22"/>
        <v>121228499</v>
      </c>
      <c r="C222" s="581">
        <f t="shared" si="23"/>
        <v>44561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18359</v>
      </c>
    </row>
    <row r="223" spans="1:8" ht="15">
      <c r="A223" s="105" t="str">
        <f t="shared" si="21"/>
        <v>Синергон Холдинг АД</v>
      </c>
      <c r="B223" s="105" t="str">
        <f t="shared" si="22"/>
        <v>121228499</v>
      </c>
      <c r="C223" s="581">
        <f t="shared" si="23"/>
        <v>44561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">
      <c r="A224" s="105" t="str">
        <f t="shared" si="21"/>
        <v>Синергон Холдинг АД</v>
      </c>
      <c r="B224" s="105" t="str">
        <f t="shared" si="22"/>
        <v>121228499</v>
      </c>
      <c r="C224" s="581">
        <f t="shared" si="23"/>
        <v>44561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">
      <c r="A225" s="105" t="str">
        <f t="shared" si="21"/>
        <v>Синергон Холдинг АД</v>
      </c>
      <c r="B225" s="105" t="str">
        <f t="shared" si="22"/>
        <v>121228499</v>
      </c>
      <c r="C225" s="581">
        <f t="shared" si="23"/>
        <v>44561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">
      <c r="A226" s="105" t="str">
        <f t="shared" si="21"/>
        <v>Синергон Холдинг АД</v>
      </c>
      <c r="B226" s="105" t="str">
        <f t="shared" si="22"/>
        <v>121228499</v>
      </c>
      <c r="C226" s="581">
        <f t="shared" si="23"/>
        <v>44561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">
      <c r="A227" s="105" t="str">
        <f t="shared" si="21"/>
        <v>Синергон Холдинг АД</v>
      </c>
      <c r="B227" s="105" t="str">
        <f t="shared" si="22"/>
        <v>121228499</v>
      </c>
      <c r="C227" s="581">
        <f t="shared" si="23"/>
        <v>44561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">
      <c r="A228" s="105" t="str">
        <f t="shared" si="21"/>
        <v>Синергон Холдинг АД</v>
      </c>
      <c r="B228" s="105" t="str">
        <f t="shared" si="22"/>
        <v>121228499</v>
      </c>
      <c r="C228" s="581">
        <f t="shared" si="23"/>
        <v>44561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">
      <c r="A229" s="105" t="str">
        <f t="shared" si="21"/>
        <v>Синергон Холдинг АД</v>
      </c>
      <c r="B229" s="105" t="str">
        <f t="shared" si="22"/>
        <v>121228499</v>
      </c>
      <c r="C229" s="581">
        <f t="shared" si="23"/>
        <v>44561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">
      <c r="A230" s="105" t="str">
        <f t="shared" si="21"/>
        <v>Синергон Холдинг АД</v>
      </c>
      <c r="B230" s="105" t="str">
        <f t="shared" si="22"/>
        <v>121228499</v>
      </c>
      <c r="C230" s="581">
        <f t="shared" si="23"/>
        <v>44561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">
      <c r="A231" s="105" t="str">
        <f t="shared" si="21"/>
        <v>Синергон Холдинг АД</v>
      </c>
      <c r="B231" s="105" t="str">
        <f t="shared" si="22"/>
        <v>121228499</v>
      </c>
      <c r="C231" s="581">
        <f t="shared" si="23"/>
        <v>44561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">
      <c r="A232" s="105" t="str">
        <f t="shared" si="21"/>
        <v>Синергон Холдинг АД</v>
      </c>
      <c r="B232" s="105" t="str">
        <f t="shared" si="22"/>
        <v>121228499</v>
      </c>
      <c r="C232" s="581">
        <f t="shared" si="23"/>
        <v>44561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">
      <c r="A233" s="105" t="str">
        <f t="shared" si="21"/>
        <v>Синергон Холдинг АД</v>
      </c>
      <c r="B233" s="105" t="str">
        <f t="shared" si="22"/>
        <v>121228499</v>
      </c>
      <c r="C233" s="581">
        <f t="shared" si="23"/>
        <v>44561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">
      <c r="A234" s="105" t="str">
        <f t="shared" si="21"/>
        <v>Синергон Холдинг АД</v>
      </c>
      <c r="B234" s="105" t="str">
        <f t="shared" si="22"/>
        <v>121228499</v>
      </c>
      <c r="C234" s="581">
        <f t="shared" si="23"/>
        <v>44561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">
      <c r="A235" s="105" t="str">
        <f t="shared" si="21"/>
        <v>Синергон Холдинг АД</v>
      </c>
      <c r="B235" s="105" t="str">
        <f t="shared" si="22"/>
        <v>121228499</v>
      </c>
      <c r="C235" s="581">
        <f t="shared" si="23"/>
        <v>44561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">
      <c r="A236" s="105" t="str">
        <f t="shared" si="21"/>
        <v>Синергон Холдинг АД</v>
      </c>
      <c r="B236" s="105" t="str">
        <f t="shared" si="22"/>
        <v>121228499</v>
      </c>
      <c r="C236" s="581">
        <f t="shared" si="23"/>
        <v>44561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18359</v>
      </c>
    </row>
    <row r="237" spans="1:8" ht="15">
      <c r="A237" s="105" t="str">
        <f t="shared" si="21"/>
        <v>Синергон Холдинг АД</v>
      </c>
      <c r="B237" s="105" t="str">
        <f t="shared" si="22"/>
        <v>121228499</v>
      </c>
      <c r="C237" s="581">
        <f t="shared" si="23"/>
        <v>44561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">
      <c r="A238" s="105" t="str">
        <f t="shared" si="21"/>
        <v>Синергон Холдинг АД</v>
      </c>
      <c r="B238" s="105" t="str">
        <f t="shared" si="22"/>
        <v>121228499</v>
      </c>
      <c r="C238" s="581">
        <f t="shared" si="23"/>
        <v>44561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">
      <c r="A239" s="105" t="str">
        <f t="shared" si="21"/>
        <v>Синергон Холдинг АД</v>
      </c>
      <c r="B239" s="105" t="str">
        <f t="shared" si="22"/>
        <v>121228499</v>
      </c>
      <c r="C239" s="581">
        <f t="shared" si="23"/>
        <v>44561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18359</v>
      </c>
    </row>
    <row r="240" spans="1:8" ht="15">
      <c r="A240" s="105" t="str">
        <f t="shared" si="21"/>
        <v>Синергон Холдинг АД</v>
      </c>
      <c r="B240" s="105" t="str">
        <f t="shared" si="22"/>
        <v>121228499</v>
      </c>
      <c r="C240" s="581">
        <f t="shared" si="23"/>
        <v>44561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15358</v>
      </c>
    </row>
    <row r="241" spans="1:8" ht="15">
      <c r="A241" s="105" t="str">
        <f t="shared" si="21"/>
        <v>Синергон Холдинг АД</v>
      </c>
      <c r="B241" s="105" t="str">
        <f t="shared" si="22"/>
        <v>121228499</v>
      </c>
      <c r="C241" s="581">
        <f t="shared" si="23"/>
        <v>44561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">
      <c r="A242" s="105" t="str">
        <f t="shared" si="21"/>
        <v>Синергон Холдинг АД</v>
      </c>
      <c r="B242" s="105" t="str">
        <f t="shared" si="22"/>
        <v>121228499</v>
      </c>
      <c r="C242" s="581">
        <f t="shared" si="23"/>
        <v>44561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">
      <c r="A243" s="105" t="str">
        <f t="shared" si="21"/>
        <v>Синергон Холдинг АД</v>
      </c>
      <c r="B243" s="105" t="str">
        <f t="shared" si="22"/>
        <v>121228499</v>
      </c>
      <c r="C243" s="581">
        <f t="shared" si="23"/>
        <v>44561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">
      <c r="A244" s="105" t="str">
        <f t="shared" si="21"/>
        <v>Синергон Холдинг АД</v>
      </c>
      <c r="B244" s="105" t="str">
        <f t="shared" si="22"/>
        <v>121228499</v>
      </c>
      <c r="C244" s="581">
        <f t="shared" si="23"/>
        <v>44561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15358</v>
      </c>
    </row>
    <row r="245" spans="1:8" ht="15">
      <c r="A245" s="105" t="str">
        <f t="shared" si="21"/>
        <v>Синергон Холдинг АД</v>
      </c>
      <c r="B245" s="105" t="str">
        <f t="shared" si="22"/>
        <v>121228499</v>
      </c>
      <c r="C245" s="581">
        <f t="shared" si="23"/>
        <v>44561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">
      <c r="A246" s="105" t="str">
        <f t="shared" si="21"/>
        <v>Синергон Холдинг АД</v>
      </c>
      <c r="B246" s="105" t="str">
        <f t="shared" si="22"/>
        <v>121228499</v>
      </c>
      <c r="C246" s="581">
        <f t="shared" si="23"/>
        <v>44561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">
      <c r="A247" s="105" t="str">
        <f t="shared" si="21"/>
        <v>Синергон Холдинг АД</v>
      </c>
      <c r="B247" s="105" t="str">
        <f t="shared" si="22"/>
        <v>121228499</v>
      </c>
      <c r="C247" s="581">
        <f t="shared" si="23"/>
        <v>44561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">
      <c r="A248" s="105" t="str">
        <f t="shared" si="21"/>
        <v>Синергон Холдинг АД</v>
      </c>
      <c r="B248" s="105" t="str">
        <f t="shared" si="22"/>
        <v>121228499</v>
      </c>
      <c r="C248" s="581">
        <f t="shared" si="23"/>
        <v>44561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">
      <c r="A249" s="105" t="str">
        <f t="shared" si="21"/>
        <v>Синергон Холдинг АД</v>
      </c>
      <c r="B249" s="105" t="str">
        <f t="shared" si="22"/>
        <v>121228499</v>
      </c>
      <c r="C249" s="581">
        <f t="shared" si="23"/>
        <v>44561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">
      <c r="A250" s="105" t="str">
        <f t="shared" si="21"/>
        <v>Синергон Холдинг АД</v>
      </c>
      <c r="B250" s="105" t="str">
        <f t="shared" si="22"/>
        <v>121228499</v>
      </c>
      <c r="C250" s="581">
        <f t="shared" si="23"/>
        <v>44561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">
      <c r="A251" s="105" t="str">
        <f t="shared" si="21"/>
        <v>Синергон Холдинг АД</v>
      </c>
      <c r="B251" s="105" t="str">
        <f t="shared" si="22"/>
        <v>121228499</v>
      </c>
      <c r="C251" s="581">
        <f t="shared" si="23"/>
        <v>44561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">
      <c r="A252" s="105" t="str">
        <f t="shared" si="21"/>
        <v>Синергон Холдинг АД</v>
      </c>
      <c r="B252" s="105" t="str">
        <f t="shared" si="22"/>
        <v>121228499</v>
      </c>
      <c r="C252" s="581">
        <f t="shared" si="23"/>
        <v>44561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">
      <c r="A253" s="105" t="str">
        <f t="shared" si="21"/>
        <v>Синергон Холдинг АД</v>
      </c>
      <c r="B253" s="105" t="str">
        <f t="shared" si="22"/>
        <v>121228499</v>
      </c>
      <c r="C253" s="581">
        <f t="shared" si="23"/>
        <v>44561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">
      <c r="A254" s="105" t="str">
        <f t="shared" si="21"/>
        <v>Синергон Холдинг АД</v>
      </c>
      <c r="B254" s="105" t="str">
        <f t="shared" si="22"/>
        <v>121228499</v>
      </c>
      <c r="C254" s="581">
        <f t="shared" si="23"/>
        <v>44561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">
      <c r="A255" s="105" t="str">
        <f t="shared" si="21"/>
        <v>Синергон Холдинг АД</v>
      </c>
      <c r="B255" s="105" t="str">
        <f t="shared" si="22"/>
        <v>121228499</v>
      </c>
      <c r="C255" s="581">
        <f t="shared" si="23"/>
        <v>44561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">
      <c r="A256" s="105" t="str">
        <f t="shared" si="21"/>
        <v>Синергон Холдинг АД</v>
      </c>
      <c r="B256" s="105" t="str">
        <f t="shared" si="22"/>
        <v>121228499</v>
      </c>
      <c r="C256" s="581">
        <f t="shared" si="23"/>
        <v>44561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">
      <c r="A257" s="105" t="str">
        <f t="shared" si="21"/>
        <v>Синергон Холдинг АД</v>
      </c>
      <c r="B257" s="105" t="str">
        <f t="shared" si="22"/>
        <v>121228499</v>
      </c>
      <c r="C257" s="581">
        <f t="shared" si="23"/>
        <v>44561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">
      <c r="A258" s="105" t="str">
        <f t="shared" si="21"/>
        <v>Синергон Холдинг АД</v>
      </c>
      <c r="B258" s="105" t="str">
        <f t="shared" si="22"/>
        <v>121228499</v>
      </c>
      <c r="C258" s="581">
        <f t="shared" si="23"/>
        <v>44561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15358</v>
      </c>
    </row>
    <row r="259" spans="1:8" ht="15">
      <c r="A259" s="105" t="str">
        <f t="shared" si="21"/>
        <v>Синергон Холдинг АД</v>
      </c>
      <c r="B259" s="105" t="str">
        <f t="shared" si="22"/>
        <v>121228499</v>
      </c>
      <c r="C259" s="581">
        <f t="shared" si="23"/>
        <v>44561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">
      <c r="A260" s="105" t="str">
        <f t="shared" si="21"/>
        <v>Синергон Холдинг АД</v>
      </c>
      <c r="B260" s="105" t="str">
        <f t="shared" si="22"/>
        <v>121228499</v>
      </c>
      <c r="C260" s="581">
        <f t="shared" si="23"/>
        <v>44561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">
      <c r="A261" s="105" t="str">
        <f t="shared" si="21"/>
        <v>Синергон Холдинг АД</v>
      </c>
      <c r="B261" s="105" t="str">
        <f t="shared" si="22"/>
        <v>121228499</v>
      </c>
      <c r="C261" s="581">
        <f t="shared" si="23"/>
        <v>44561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15358</v>
      </c>
    </row>
    <row r="262" spans="1:8" ht="15">
      <c r="A262" s="105" t="str">
        <f t="shared" si="21"/>
        <v>Синергон Холдинг АД</v>
      </c>
      <c r="B262" s="105" t="str">
        <f t="shared" si="22"/>
        <v>121228499</v>
      </c>
      <c r="C262" s="581">
        <f t="shared" si="23"/>
        <v>44561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3</v>
      </c>
    </row>
    <row r="263" spans="1:8" ht="15">
      <c r="A263" s="105" t="str">
        <f t="shared" si="21"/>
        <v>Синергон Холдинг АД</v>
      </c>
      <c r="B263" s="105" t="str">
        <f t="shared" si="22"/>
        <v>121228499</v>
      </c>
      <c r="C263" s="581">
        <f t="shared" si="23"/>
        <v>44561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">
      <c r="A264" s="105" t="str">
        <f t="shared" si="21"/>
        <v>Синергон Холдинг АД</v>
      </c>
      <c r="B264" s="105" t="str">
        <f t="shared" si="22"/>
        <v>121228499</v>
      </c>
      <c r="C264" s="581">
        <f t="shared" si="23"/>
        <v>44561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">
      <c r="A265" s="105" t="str">
        <f t="shared" si="21"/>
        <v>Синергон Холдинг АД</v>
      </c>
      <c r="B265" s="105" t="str">
        <f t="shared" si="22"/>
        <v>121228499</v>
      </c>
      <c r="C265" s="581">
        <f t="shared" si="23"/>
        <v>44561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">
      <c r="A266" s="105" t="str">
        <f t="shared" si="21"/>
        <v>Синергон Холдинг АД</v>
      </c>
      <c r="B266" s="105" t="str">
        <f t="shared" si="22"/>
        <v>121228499</v>
      </c>
      <c r="C266" s="581">
        <f t="shared" si="23"/>
        <v>44561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3</v>
      </c>
    </row>
    <row r="267" spans="1:8" ht="15">
      <c r="A267" s="105" t="str">
        <f t="shared" si="21"/>
        <v>Синергон Холдинг АД</v>
      </c>
      <c r="B267" s="105" t="str">
        <f t="shared" si="22"/>
        <v>121228499</v>
      </c>
      <c r="C267" s="581">
        <f t="shared" si="23"/>
        <v>44561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">
      <c r="A268" s="105" t="str">
        <f t="shared" si="21"/>
        <v>Синергон Холдинг АД</v>
      </c>
      <c r="B268" s="105" t="str">
        <f t="shared" si="22"/>
        <v>121228499</v>
      </c>
      <c r="C268" s="581">
        <f t="shared" si="23"/>
        <v>44561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">
      <c r="A269" s="105" t="str">
        <f t="shared" si="21"/>
        <v>Синергон Холдинг АД</v>
      </c>
      <c r="B269" s="105" t="str">
        <f t="shared" si="22"/>
        <v>121228499</v>
      </c>
      <c r="C269" s="581">
        <f t="shared" si="23"/>
        <v>44561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">
      <c r="A270" s="105" t="str">
        <f t="shared" si="21"/>
        <v>Синергон Холдинг АД</v>
      </c>
      <c r="B270" s="105" t="str">
        <f t="shared" si="22"/>
        <v>121228499</v>
      </c>
      <c r="C270" s="581">
        <f t="shared" si="23"/>
        <v>44561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">
      <c r="A271" s="105" t="str">
        <f t="shared" si="21"/>
        <v>Синергон Холдинг АД</v>
      </c>
      <c r="B271" s="105" t="str">
        <f t="shared" si="22"/>
        <v>121228499</v>
      </c>
      <c r="C271" s="581">
        <f t="shared" si="23"/>
        <v>44561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">
      <c r="A272" s="105" t="str">
        <f t="shared" si="21"/>
        <v>Синергон Холдинг АД</v>
      </c>
      <c r="B272" s="105" t="str">
        <f t="shared" si="22"/>
        <v>121228499</v>
      </c>
      <c r="C272" s="581">
        <f t="shared" si="23"/>
        <v>44561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">
      <c r="A273" s="105" t="str">
        <f t="shared" si="21"/>
        <v>Синергон Холдинг АД</v>
      </c>
      <c r="B273" s="105" t="str">
        <f t="shared" si="22"/>
        <v>121228499</v>
      </c>
      <c r="C273" s="581">
        <f t="shared" si="23"/>
        <v>44561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">
      <c r="A274" s="105" t="str">
        <f t="shared" si="21"/>
        <v>Синергон Холдинг АД</v>
      </c>
      <c r="B274" s="105" t="str">
        <f t="shared" si="22"/>
        <v>121228499</v>
      </c>
      <c r="C274" s="581">
        <f t="shared" si="23"/>
        <v>44561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">
      <c r="A275" s="105" t="str">
        <f t="shared" si="21"/>
        <v>Синергон Холдинг АД</v>
      </c>
      <c r="B275" s="105" t="str">
        <f t="shared" si="22"/>
        <v>121228499</v>
      </c>
      <c r="C275" s="581">
        <f t="shared" si="23"/>
        <v>44561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">
      <c r="A276" s="105" t="str">
        <f t="shared" si="21"/>
        <v>Синергон Холдинг АД</v>
      </c>
      <c r="B276" s="105" t="str">
        <f t="shared" si="22"/>
        <v>121228499</v>
      </c>
      <c r="C276" s="581">
        <f t="shared" si="23"/>
        <v>44561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">
      <c r="A277" s="105" t="str">
        <f t="shared" si="21"/>
        <v>Синергон Холдинг АД</v>
      </c>
      <c r="B277" s="105" t="str">
        <f t="shared" si="22"/>
        <v>121228499</v>
      </c>
      <c r="C277" s="581">
        <f t="shared" si="23"/>
        <v>44561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">
      <c r="A278" s="105" t="str">
        <f t="shared" si="21"/>
        <v>Синергон Холдинг АД</v>
      </c>
      <c r="B278" s="105" t="str">
        <f t="shared" si="22"/>
        <v>121228499</v>
      </c>
      <c r="C278" s="581">
        <f t="shared" si="23"/>
        <v>44561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">
      <c r="A279" s="105" t="str">
        <f t="shared" si="21"/>
        <v>Синергон Холдинг АД</v>
      </c>
      <c r="B279" s="105" t="str">
        <f t="shared" si="22"/>
        <v>121228499</v>
      </c>
      <c r="C279" s="581">
        <f t="shared" si="23"/>
        <v>44561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">
      <c r="A280" s="105" t="str">
        <f t="shared" si="21"/>
        <v>Синергон Холдинг АД</v>
      </c>
      <c r="B280" s="105" t="str">
        <f t="shared" si="22"/>
        <v>121228499</v>
      </c>
      <c r="C280" s="581">
        <f t="shared" si="23"/>
        <v>44561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3</v>
      </c>
    </row>
    <row r="281" spans="1:8" ht="15">
      <c r="A281" s="105" t="str">
        <f t="shared" si="21"/>
        <v>Синергон Холдинг АД</v>
      </c>
      <c r="B281" s="105" t="str">
        <f t="shared" si="22"/>
        <v>121228499</v>
      </c>
      <c r="C281" s="581">
        <f t="shared" si="23"/>
        <v>44561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">
      <c r="A282" s="105" t="str">
        <f aca="true" t="shared" si="24" ref="A282:A345">pdeName</f>
        <v>Синергон Холдинг АД</v>
      </c>
      <c r="B282" s="105" t="str">
        <f aca="true" t="shared" si="25" ref="B282:B345">pdeBulstat</f>
        <v>121228499</v>
      </c>
      <c r="C282" s="581">
        <f aca="true" t="shared" si="26" ref="C282:C345">endDate</f>
        <v>44561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">
      <c r="A283" s="105" t="str">
        <f t="shared" si="24"/>
        <v>Синергон Холдинг АД</v>
      </c>
      <c r="B283" s="105" t="str">
        <f t="shared" si="25"/>
        <v>121228499</v>
      </c>
      <c r="C283" s="581">
        <f t="shared" si="26"/>
        <v>44561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3</v>
      </c>
    </row>
    <row r="284" spans="1:8" ht="15">
      <c r="A284" s="105" t="str">
        <f t="shared" si="24"/>
        <v>Синергон Холдинг АД</v>
      </c>
      <c r="B284" s="105" t="str">
        <f t="shared" si="25"/>
        <v>121228499</v>
      </c>
      <c r="C284" s="581">
        <f t="shared" si="26"/>
        <v>44561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3616</v>
      </c>
    </row>
    <row r="285" spans="1:8" ht="15">
      <c r="A285" s="105" t="str">
        <f t="shared" si="24"/>
        <v>Синергон Холдинг АД</v>
      </c>
      <c r="B285" s="105" t="str">
        <f t="shared" si="25"/>
        <v>121228499</v>
      </c>
      <c r="C285" s="581">
        <f t="shared" si="26"/>
        <v>44561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">
      <c r="A286" s="105" t="str">
        <f t="shared" si="24"/>
        <v>Синергон Холдинг АД</v>
      </c>
      <c r="B286" s="105" t="str">
        <f t="shared" si="25"/>
        <v>121228499</v>
      </c>
      <c r="C286" s="581">
        <f t="shared" si="26"/>
        <v>44561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">
      <c r="A287" s="105" t="str">
        <f t="shared" si="24"/>
        <v>Синергон Холдинг АД</v>
      </c>
      <c r="B287" s="105" t="str">
        <f t="shared" si="25"/>
        <v>121228499</v>
      </c>
      <c r="C287" s="581">
        <f t="shared" si="26"/>
        <v>44561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">
      <c r="A288" s="105" t="str">
        <f t="shared" si="24"/>
        <v>Синергон Холдинг АД</v>
      </c>
      <c r="B288" s="105" t="str">
        <f t="shared" si="25"/>
        <v>121228499</v>
      </c>
      <c r="C288" s="581">
        <f t="shared" si="26"/>
        <v>44561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3616</v>
      </c>
    </row>
    <row r="289" spans="1:8" ht="15">
      <c r="A289" s="105" t="str">
        <f t="shared" si="24"/>
        <v>Синергон Холдинг АД</v>
      </c>
      <c r="B289" s="105" t="str">
        <f t="shared" si="25"/>
        <v>121228499</v>
      </c>
      <c r="C289" s="581">
        <f t="shared" si="26"/>
        <v>44561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">
      <c r="A290" s="105" t="str">
        <f t="shared" si="24"/>
        <v>Синергон Холдинг АД</v>
      </c>
      <c r="B290" s="105" t="str">
        <f t="shared" si="25"/>
        <v>121228499</v>
      </c>
      <c r="C290" s="581">
        <f t="shared" si="26"/>
        <v>44561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">
      <c r="A291" s="105" t="str">
        <f t="shared" si="24"/>
        <v>Синергон Холдинг АД</v>
      </c>
      <c r="B291" s="105" t="str">
        <f t="shared" si="25"/>
        <v>121228499</v>
      </c>
      <c r="C291" s="581">
        <f t="shared" si="26"/>
        <v>44561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">
      <c r="A292" s="105" t="str">
        <f t="shared" si="24"/>
        <v>Синергон Холдинг АД</v>
      </c>
      <c r="B292" s="105" t="str">
        <f t="shared" si="25"/>
        <v>121228499</v>
      </c>
      <c r="C292" s="581">
        <f t="shared" si="26"/>
        <v>44561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">
      <c r="A293" s="105" t="str">
        <f t="shared" si="24"/>
        <v>Синергон Холдинг АД</v>
      </c>
      <c r="B293" s="105" t="str">
        <f t="shared" si="25"/>
        <v>121228499</v>
      </c>
      <c r="C293" s="581">
        <f t="shared" si="26"/>
        <v>44561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">
      <c r="A294" s="105" t="str">
        <f t="shared" si="24"/>
        <v>Синергон Холдинг АД</v>
      </c>
      <c r="B294" s="105" t="str">
        <f t="shared" si="25"/>
        <v>121228499</v>
      </c>
      <c r="C294" s="581">
        <f t="shared" si="26"/>
        <v>44561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">
      <c r="A295" s="105" t="str">
        <f t="shared" si="24"/>
        <v>Синергон Холдинг АД</v>
      </c>
      <c r="B295" s="105" t="str">
        <f t="shared" si="25"/>
        <v>121228499</v>
      </c>
      <c r="C295" s="581">
        <f t="shared" si="26"/>
        <v>44561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">
      <c r="A296" s="105" t="str">
        <f t="shared" si="24"/>
        <v>Синергон Холдинг АД</v>
      </c>
      <c r="B296" s="105" t="str">
        <f t="shared" si="25"/>
        <v>121228499</v>
      </c>
      <c r="C296" s="581">
        <f t="shared" si="26"/>
        <v>44561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">
      <c r="A297" s="105" t="str">
        <f t="shared" si="24"/>
        <v>Синергон Холдинг АД</v>
      </c>
      <c r="B297" s="105" t="str">
        <f t="shared" si="25"/>
        <v>121228499</v>
      </c>
      <c r="C297" s="581">
        <f t="shared" si="26"/>
        <v>44561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">
      <c r="A298" s="105" t="str">
        <f t="shared" si="24"/>
        <v>Синергон Холдинг АД</v>
      </c>
      <c r="B298" s="105" t="str">
        <f t="shared" si="25"/>
        <v>121228499</v>
      </c>
      <c r="C298" s="581">
        <f t="shared" si="26"/>
        <v>44561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">
      <c r="A299" s="105" t="str">
        <f t="shared" si="24"/>
        <v>Синергон Холдинг АД</v>
      </c>
      <c r="B299" s="105" t="str">
        <f t="shared" si="25"/>
        <v>121228499</v>
      </c>
      <c r="C299" s="581">
        <f t="shared" si="26"/>
        <v>44561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">
      <c r="A300" s="105" t="str">
        <f t="shared" si="24"/>
        <v>Синергон Холдинг АД</v>
      </c>
      <c r="B300" s="105" t="str">
        <f t="shared" si="25"/>
        <v>121228499</v>
      </c>
      <c r="C300" s="581">
        <f t="shared" si="26"/>
        <v>44561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">
      <c r="A301" s="105" t="str">
        <f t="shared" si="24"/>
        <v>Синергон Холдинг АД</v>
      </c>
      <c r="B301" s="105" t="str">
        <f t="shared" si="25"/>
        <v>121228499</v>
      </c>
      <c r="C301" s="581">
        <f t="shared" si="26"/>
        <v>44561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">
      <c r="A302" s="105" t="str">
        <f t="shared" si="24"/>
        <v>Синергон Холдинг АД</v>
      </c>
      <c r="B302" s="105" t="str">
        <f t="shared" si="25"/>
        <v>121228499</v>
      </c>
      <c r="C302" s="581">
        <f t="shared" si="26"/>
        <v>44561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3616</v>
      </c>
    </row>
    <row r="303" spans="1:8" ht="15">
      <c r="A303" s="105" t="str">
        <f t="shared" si="24"/>
        <v>Синергон Холдинг АД</v>
      </c>
      <c r="B303" s="105" t="str">
        <f t="shared" si="25"/>
        <v>121228499</v>
      </c>
      <c r="C303" s="581">
        <f t="shared" si="26"/>
        <v>44561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">
      <c r="A304" s="105" t="str">
        <f t="shared" si="24"/>
        <v>Синергон Холдинг АД</v>
      </c>
      <c r="B304" s="105" t="str">
        <f t="shared" si="25"/>
        <v>121228499</v>
      </c>
      <c r="C304" s="581">
        <f t="shared" si="26"/>
        <v>44561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">
      <c r="A305" s="105" t="str">
        <f t="shared" si="24"/>
        <v>Синергон Холдинг АД</v>
      </c>
      <c r="B305" s="105" t="str">
        <f t="shared" si="25"/>
        <v>121228499</v>
      </c>
      <c r="C305" s="581">
        <f t="shared" si="26"/>
        <v>44561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3616</v>
      </c>
    </row>
    <row r="306" spans="1:8" ht="15">
      <c r="A306" s="105" t="str">
        <f t="shared" si="24"/>
        <v>Синергон Холдинг АД</v>
      </c>
      <c r="B306" s="105" t="str">
        <f t="shared" si="25"/>
        <v>121228499</v>
      </c>
      <c r="C306" s="581">
        <f t="shared" si="26"/>
        <v>44561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">
      <c r="A307" s="105" t="str">
        <f t="shared" si="24"/>
        <v>Синергон Холдинг АД</v>
      </c>
      <c r="B307" s="105" t="str">
        <f t="shared" si="25"/>
        <v>121228499</v>
      </c>
      <c r="C307" s="581">
        <f t="shared" si="26"/>
        <v>44561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">
      <c r="A308" s="105" t="str">
        <f t="shared" si="24"/>
        <v>Синергон Холдинг АД</v>
      </c>
      <c r="B308" s="105" t="str">
        <f t="shared" si="25"/>
        <v>121228499</v>
      </c>
      <c r="C308" s="581">
        <f t="shared" si="26"/>
        <v>44561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">
      <c r="A309" s="105" t="str">
        <f t="shared" si="24"/>
        <v>Синергон Холдинг АД</v>
      </c>
      <c r="B309" s="105" t="str">
        <f t="shared" si="25"/>
        <v>121228499</v>
      </c>
      <c r="C309" s="581">
        <f t="shared" si="26"/>
        <v>44561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">
      <c r="A310" s="105" t="str">
        <f t="shared" si="24"/>
        <v>Синергон Холдинг АД</v>
      </c>
      <c r="B310" s="105" t="str">
        <f t="shared" si="25"/>
        <v>121228499</v>
      </c>
      <c r="C310" s="581">
        <f t="shared" si="26"/>
        <v>44561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">
      <c r="A311" s="105" t="str">
        <f t="shared" si="24"/>
        <v>Синергон Холдинг АД</v>
      </c>
      <c r="B311" s="105" t="str">
        <f t="shared" si="25"/>
        <v>121228499</v>
      </c>
      <c r="C311" s="581">
        <f t="shared" si="26"/>
        <v>44561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">
      <c r="A312" s="105" t="str">
        <f t="shared" si="24"/>
        <v>Синергон Холдинг АД</v>
      </c>
      <c r="B312" s="105" t="str">
        <f t="shared" si="25"/>
        <v>121228499</v>
      </c>
      <c r="C312" s="581">
        <f t="shared" si="26"/>
        <v>44561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">
      <c r="A313" s="105" t="str">
        <f t="shared" si="24"/>
        <v>Синергон Холдинг АД</v>
      </c>
      <c r="B313" s="105" t="str">
        <f t="shared" si="25"/>
        <v>121228499</v>
      </c>
      <c r="C313" s="581">
        <f t="shared" si="26"/>
        <v>44561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">
      <c r="A314" s="105" t="str">
        <f t="shared" si="24"/>
        <v>Синергон Холдинг АД</v>
      </c>
      <c r="B314" s="105" t="str">
        <f t="shared" si="25"/>
        <v>121228499</v>
      </c>
      <c r="C314" s="581">
        <f t="shared" si="26"/>
        <v>44561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">
      <c r="A315" s="105" t="str">
        <f t="shared" si="24"/>
        <v>Синергон Холдинг АД</v>
      </c>
      <c r="B315" s="105" t="str">
        <f t="shared" si="25"/>
        <v>121228499</v>
      </c>
      <c r="C315" s="581">
        <f t="shared" si="26"/>
        <v>44561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">
      <c r="A316" s="105" t="str">
        <f t="shared" si="24"/>
        <v>Синергон Холдинг АД</v>
      </c>
      <c r="B316" s="105" t="str">
        <f t="shared" si="25"/>
        <v>121228499</v>
      </c>
      <c r="C316" s="581">
        <f t="shared" si="26"/>
        <v>44561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">
      <c r="A317" s="105" t="str">
        <f t="shared" si="24"/>
        <v>Синергон Холдинг АД</v>
      </c>
      <c r="B317" s="105" t="str">
        <f t="shared" si="25"/>
        <v>121228499</v>
      </c>
      <c r="C317" s="581">
        <f t="shared" si="26"/>
        <v>44561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">
      <c r="A318" s="105" t="str">
        <f t="shared" si="24"/>
        <v>Синергон Холдинг АД</v>
      </c>
      <c r="B318" s="105" t="str">
        <f t="shared" si="25"/>
        <v>121228499</v>
      </c>
      <c r="C318" s="581">
        <f t="shared" si="26"/>
        <v>44561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">
      <c r="A319" s="105" t="str">
        <f t="shared" si="24"/>
        <v>Синергон Холдинг АД</v>
      </c>
      <c r="B319" s="105" t="str">
        <f t="shared" si="25"/>
        <v>121228499</v>
      </c>
      <c r="C319" s="581">
        <f t="shared" si="26"/>
        <v>44561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">
      <c r="A320" s="105" t="str">
        <f t="shared" si="24"/>
        <v>Синергон Холдинг АД</v>
      </c>
      <c r="B320" s="105" t="str">
        <f t="shared" si="25"/>
        <v>121228499</v>
      </c>
      <c r="C320" s="581">
        <f t="shared" si="26"/>
        <v>44561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">
      <c r="A321" s="105" t="str">
        <f t="shared" si="24"/>
        <v>Синергон Холдинг АД</v>
      </c>
      <c r="B321" s="105" t="str">
        <f t="shared" si="25"/>
        <v>121228499</v>
      </c>
      <c r="C321" s="581">
        <f t="shared" si="26"/>
        <v>44561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">
      <c r="A322" s="105" t="str">
        <f t="shared" si="24"/>
        <v>Синергон Холдинг АД</v>
      </c>
      <c r="B322" s="105" t="str">
        <f t="shared" si="25"/>
        <v>121228499</v>
      </c>
      <c r="C322" s="581">
        <f t="shared" si="26"/>
        <v>44561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">
      <c r="A323" s="105" t="str">
        <f t="shared" si="24"/>
        <v>Синергон Холдинг АД</v>
      </c>
      <c r="B323" s="105" t="str">
        <f t="shared" si="25"/>
        <v>121228499</v>
      </c>
      <c r="C323" s="581">
        <f t="shared" si="26"/>
        <v>44561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">
      <c r="A324" s="105" t="str">
        <f t="shared" si="24"/>
        <v>Синергон Холдинг АД</v>
      </c>
      <c r="B324" s="105" t="str">
        <f t="shared" si="25"/>
        <v>121228499</v>
      </c>
      <c r="C324" s="581">
        <f t="shared" si="26"/>
        <v>44561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">
      <c r="A325" s="105" t="str">
        <f t="shared" si="24"/>
        <v>Синергон Холдинг АД</v>
      </c>
      <c r="B325" s="105" t="str">
        <f t="shared" si="25"/>
        <v>121228499</v>
      </c>
      <c r="C325" s="581">
        <f t="shared" si="26"/>
        <v>44561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">
      <c r="A326" s="105" t="str">
        <f t="shared" si="24"/>
        <v>Синергон Холдинг АД</v>
      </c>
      <c r="B326" s="105" t="str">
        <f t="shared" si="25"/>
        <v>121228499</v>
      </c>
      <c r="C326" s="581">
        <f t="shared" si="26"/>
        <v>44561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">
      <c r="A327" s="105" t="str">
        <f t="shared" si="24"/>
        <v>Синергон Холдинг АД</v>
      </c>
      <c r="B327" s="105" t="str">
        <f t="shared" si="25"/>
        <v>121228499</v>
      </c>
      <c r="C327" s="581">
        <f t="shared" si="26"/>
        <v>44561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">
      <c r="A328" s="105" t="str">
        <f t="shared" si="24"/>
        <v>Синергон Холдинг АД</v>
      </c>
      <c r="B328" s="105" t="str">
        <f t="shared" si="25"/>
        <v>121228499</v>
      </c>
      <c r="C328" s="581">
        <f t="shared" si="26"/>
        <v>44561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">
      <c r="A329" s="105" t="str">
        <f t="shared" si="24"/>
        <v>Синергон Холдинг АД</v>
      </c>
      <c r="B329" s="105" t="str">
        <f t="shared" si="25"/>
        <v>121228499</v>
      </c>
      <c r="C329" s="581">
        <f t="shared" si="26"/>
        <v>44561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">
      <c r="A330" s="105" t="str">
        <f t="shared" si="24"/>
        <v>Синергон Холдинг АД</v>
      </c>
      <c r="B330" s="105" t="str">
        <f t="shared" si="25"/>
        <v>121228499</v>
      </c>
      <c r="C330" s="581">
        <f t="shared" si="26"/>
        <v>44561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">
      <c r="A331" s="105" t="str">
        <f t="shared" si="24"/>
        <v>Синергон Холдинг АД</v>
      </c>
      <c r="B331" s="105" t="str">
        <f t="shared" si="25"/>
        <v>121228499</v>
      </c>
      <c r="C331" s="581">
        <f t="shared" si="26"/>
        <v>44561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">
      <c r="A332" s="105" t="str">
        <f t="shared" si="24"/>
        <v>Синергон Холдинг АД</v>
      </c>
      <c r="B332" s="105" t="str">
        <f t="shared" si="25"/>
        <v>121228499</v>
      </c>
      <c r="C332" s="581">
        <f t="shared" si="26"/>
        <v>44561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">
      <c r="A333" s="105" t="str">
        <f t="shared" si="24"/>
        <v>Синергон Холдинг АД</v>
      </c>
      <c r="B333" s="105" t="str">
        <f t="shared" si="25"/>
        <v>121228499</v>
      </c>
      <c r="C333" s="581">
        <f t="shared" si="26"/>
        <v>44561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">
      <c r="A334" s="105" t="str">
        <f t="shared" si="24"/>
        <v>Синергон Холдинг АД</v>
      </c>
      <c r="B334" s="105" t="str">
        <f t="shared" si="25"/>
        <v>121228499</v>
      </c>
      <c r="C334" s="581">
        <f t="shared" si="26"/>
        <v>44561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">
      <c r="A335" s="105" t="str">
        <f t="shared" si="24"/>
        <v>Синергон Холдинг АД</v>
      </c>
      <c r="B335" s="105" t="str">
        <f t="shared" si="25"/>
        <v>121228499</v>
      </c>
      <c r="C335" s="581">
        <f t="shared" si="26"/>
        <v>44561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">
      <c r="A336" s="105" t="str">
        <f t="shared" si="24"/>
        <v>Синергон Холдинг АД</v>
      </c>
      <c r="B336" s="105" t="str">
        <f t="shared" si="25"/>
        <v>121228499</v>
      </c>
      <c r="C336" s="581">
        <f t="shared" si="26"/>
        <v>44561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">
      <c r="A337" s="105" t="str">
        <f t="shared" si="24"/>
        <v>Синергон Холдинг АД</v>
      </c>
      <c r="B337" s="105" t="str">
        <f t="shared" si="25"/>
        <v>121228499</v>
      </c>
      <c r="C337" s="581">
        <f t="shared" si="26"/>
        <v>44561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">
      <c r="A338" s="105" t="str">
        <f t="shared" si="24"/>
        <v>Синергон Холдинг АД</v>
      </c>
      <c r="B338" s="105" t="str">
        <f t="shared" si="25"/>
        <v>121228499</v>
      </c>
      <c r="C338" s="581">
        <f t="shared" si="26"/>
        <v>44561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">
      <c r="A339" s="105" t="str">
        <f t="shared" si="24"/>
        <v>Синергон Холдинг АД</v>
      </c>
      <c r="B339" s="105" t="str">
        <f t="shared" si="25"/>
        <v>121228499</v>
      </c>
      <c r="C339" s="581">
        <f t="shared" si="26"/>
        <v>44561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">
      <c r="A340" s="105" t="str">
        <f t="shared" si="24"/>
        <v>Синергон Холдинг АД</v>
      </c>
      <c r="B340" s="105" t="str">
        <f t="shared" si="25"/>
        <v>121228499</v>
      </c>
      <c r="C340" s="581">
        <f t="shared" si="26"/>
        <v>44561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">
      <c r="A341" s="105" t="str">
        <f t="shared" si="24"/>
        <v>Синергон Холдинг АД</v>
      </c>
      <c r="B341" s="105" t="str">
        <f t="shared" si="25"/>
        <v>121228499</v>
      </c>
      <c r="C341" s="581">
        <f t="shared" si="26"/>
        <v>44561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">
      <c r="A342" s="105" t="str">
        <f t="shared" si="24"/>
        <v>Синергон Холдинг АД</v>
      </c>
      <c r="B342" s="105" t="str">
        <f t="shared" si="25"/>
        <v>121228499</v>
      </c>
      <c r="C342" s="581">
        <f t="shared" si="26"/>
        <v>44561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">
      <c r="A343" s="105" t="str">
        <f t="shared" si="24"/>
        <v>Синергон Холдинг АД</v>
      </c>
      <c r="B343" s="105" t="str">
        <f t="shared" si="25"/>
        <v>121228499</v>
      </c>
      <c r="C343" s="581">
        <f t="shared" si="26"/>
        <v>44561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">
      <c r="A344" s="105" t="str">
        <f t="shared" si="24"/>
        <v>Синергон Холдинг АД</v>
      </c>
      <c r="B344" s="105" t="str">
        <f t="shared" si="25"/>
        <v>121228499</v>
      </c>
      <c r="C344" s="581">
        <f t="shared" si="26"/>
        <v>44561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">
      <c r="A345" s="105" t="str">
        <f t="shared" si="24"/>
        <v>Синергон Холдинг АД</v>
      </c>
      <c r="B345" s="105" t="str">
        <f t="shared" si="25"/>
        <v>121228499</v>
      </c>
      <c r="C345" s="581">
        <f t="shared" si="26"/>
        <v>44561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">
      <c r="A346" s="105" t="str">
        <f aca="true" t="shared" si="27" ref="A346:A409">pdeName</f>
        <v>Синергон Холдинг АД</v>
      </c>
      <c r="B346" s="105" t="str">
        <f aca="true" t="shared" si="28" ref="B346:B409">pdeBulstat</f>
        <v>121228499</v>
      </c>
      <c r="C346" s="581">
        <f aca="true" t="shared" si="29" ref="C346:C409">endDate</f>
        <v>44561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">
      <c r="A347" s="105" t="str">
        <f t="shared" si="27"/>
        <v>Синергон Холдинг АД</v>
      </c>
      <c r="B347" s="105" t="str">
        <f t="shared" si="28"/>
        <v>121228499</v>
      </c>
      <c r="C347" s="581">
        <f t="shared" si="29"/>
        <v>44561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">
      <c r="A348" s="105" t="str">
        <f t="shared" si="27"/>
        <v>Синергон Холдинг АД</v>
      </c>
      <c r="B348" s="105" t="str">
        <f t="shared" si="28"/>
        <v>121228499</v>
      </c>
      <c r="C348" s="581">
        <f t="shared" si="29"/>
        <v>44561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">
      <c r="A349" s="105" t="str">
        <f t="shared" si="27"/>
        <v>Синергон Холдинг АД</v>
      </c>
      <c r="B349" s="105" t="str">
        <f t="shared" si="28"/>
        <v>121228499</v>
      </c>
      <c r="C349" s="581">
        <f t="shared" si="29"/>
        <v>44561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">
      <c r="A350" s="105" t="str">
        <f t="shared" si="27"/>
        <v>Синергон Холдинг АД</v>
      </c>
      <c r="B350" s="105" t="str">
        <f t="shared" si="28"/>
        <v>121228499</v>
      </c>
      <c r="C350" s="581">
        <f t="shared" si="29"/>
        <v>44561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105555</v>
      </c>
    </row>
    <row r="351" spans="1:8" ht="15">
      <c r="A351" s="105" t="str">
        <f t="shared" si="27"/>
        <v>Синергон Холдинг АД</v>
      </c>
      <c r="B351" s="105" t="str">
        <f t="shared" si="28"/>
        <v>121228499</v>
      </c>
      <c r="C351" s="581">
        <f t="shared" si="29"/>
        <v>44561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">
      <c r="A352" s="105" t="str">
        <f t="shared" si="27"/>
        <v>Синергон Холдинг АД</v>
      </c>
      <c r="B352" s="105" t="str">
        <f t="shared" si="28"/>
        <v>121228499</v>
      </c>
      <c r="C352" s="581">
        <f t="shared" si="29"/>
        <v>44561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">
      <c r="A353" s="105" t="str">
        <f t="shared" si="27"/>
        <v>Синергон Холдинг АД</v>
      </c>
      <c r="B353" s="105" t="str">
        <f t="shared" si="28"/>
        <v>121228499</v>
      </c>
      <c r="C353" s="581">
        <f t="shared" si="29"/>
        <v>44561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">
      <c r="A354" s="105" t="str">
        <f t="shared" si="27"/>
        <v>Синергон Холдинг АД</v>
      </c>
      <c r="B354" s="105" t="str">
        <f t="shared" si="28"/>
        <v>121228499</v>
      </c>
      <c r="C354" s="581">
        <f t="shared" si="29"/>
        <v>44561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105555</v>
      </c>
    </row>
    <row r="355" spans="1:8" ht="15">
      <c r="A355" s="105" t="str">
        <f t="shared" si="27"/>
        <v>Синергон Холдинг АД</v>
      </c>
      <c r="B355" s="105" t="str">
        <f t="shared" si="28"/>
        <v>121228499</v>
      </c>
      <c r="C355" s="581">
        <f t="shared" si="29"/>
        <v>44561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484</v>
      </c>
    </row>
    <row r="356" spans="1:8" ht="15">
      <c r="A356" s="105" t="str">
        <f t="shared" si="27"/>
        <v>Синергон Холдинг АД</v>
      </c>
      <c r="B356" s="105" t="str">
        <f t="shared" si="28"/>
        <v>121228499</v>
      </c>
      <c r="C356" s="581">
        <f t="shared" si="29"/>
        <v>44561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">
      <c r="A357" s="105" t="str">
        <f t="shared" si="27"/>
        <v>Синергон Холдинг АД</v>
      </c>
      <c r="B357" s="105" t="str">
        <f t="shared" si="28"/>
        <v>121228499</v>
      </c>
      <c r="C357" s="581">
        <f t="shared" si="29"/>
        <v>44561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">
      <c r="A358" s="105" t="str">
        <f t="shared" si="27"/>
        <v>Синергон Холдинг АД</v>
      </c>
      <c r="B358" s="105" t="str">
        <f t="shared" si="28"/>
        <v>121228499</v>
      </c>
      <c r="C358" s="581">
        <f t="shared" si="29"/>
        <v>44561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">
      <c r="A359" s="105" t="str">
        <f t="shared" si="27"/>
        <v>Синергон Холдинг АД</v>
      </c>
      <c r="B359" s="105" t="str">
        <f t="shared" si="28"/>
        <v>121228499</v>
      </c>
      <c r="C359" s="581">
        <f t="shared" si="29"/>
        <v>44561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">
      <c r="A360" s="105" t="str">
        <f t="shared" si="27"/>
        <v>Синергон Холдинг АД</v>
      </c>
      <c r="B360" s="105" t="str">
        <f t="shared" si="28"/>
        <v>121228499</v>
      </c>
      <c r="C360" s="581">
        <f t="shared" si="29"/>
        <v>44561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">
      <c r="A361" s="105" t="str">
        <f t="shared" si="27"/>
        <v>Синергон Холдинг АД</v>
      </c>
      <c r="B361" s="105" t="str">
        <f t="shared" si="28"/>
        <v>121228499</v>
      </c>
      <c r="C361" s="581">
        <f t="shared" si="29"/>
        <v>44561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">
      <c r="A362" s="105" t="str">
        <f t="shared" si="27"/>
        <v>Синергон Холдинг АД</v>
      </c>
      <c r="B362" s="105" t="str">
        <f t="shared" si="28"/>
        <v>121228499</v>
      </c>
      <c r="C362" s="581">
        <f t="shared" si="29"/>
        <v>44561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">
      <c r="A363" s="105" t="str">
        <f t="shared" si="27"/>
        <v>Синергон Холдинг АД</v>
      </c>
      <c r="B363" s="105" t="str">
        <f t="shared" si="28"/>
        <v>121228499</v>
      </c>
      <c r="C363" s="581">
        <f t="shared" si="29"/>
        <v>44561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">
      <c r="A364" s="105" t="str">
        <f t="shared" si="27"/>
        <v>Синергон Холдинг АД</v>
      </c>
      <c r="B364" s="105" t="str">
        <f t="shared" si="28"/>
        <v>121228499</v>
      </c>
      <c r="C364" s="581">
        <f t="shared" si="29"/>
        <v>44561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">
      <c r="A365" s="105" t="str">
        <f t="shared" si="27"/>
        <v>Синергон Холдинг АД</v>
      </c>
      <c r="B365" s="105" t="str">
        <f t="shared" si="28"/>
        <v>121228499</v>
      </c>
      <c r="C365" s="581">
        <f t="shared" si="29"/>
        <v>44561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">
      <c r="A366" s="105" t="str">
        <f t="shared" si="27"/>
        <v>Синергон Холдинг АД</v>
      </c>
      <c r="B366" s="105" t="str">
        <f t="shared" si="28"/>
        <v>121228499</v>
      </c>
      <c r="C366" s="581">
        <f t="shared" si="29"/>
        <v>44561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">
      <c r="A367" s="105" t="str">
        <f t="shared" si="27"/>
        <v>Синергон Холдинг АД</v>
      </c>
      <c r="B367" s="105" t="str">
        <f t="shared" si="28"/>
        <v>121228499</v>
      </c>
      <c r="C367" s="581">
        <f t="shared" si="29"/>
        <v>44561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7</v>
      </c>
    </row>
    <row r="368" spans="1:8" ht="15">
      <c r="A368" s="105" t="str">
        <f t="shared" si="27"/>
        <v>Синергон Холдинг АД</v>
      </c>
      <c r="B368" s="105" t="str">
        <f t="shared" si="28"/>
        <v>121228499</v>
      </c>
      <c r="C368" s="581">
        <f t="shared" si="29"/>
        <v>44561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106046</v>
      </c>
    </row>
    <row r="369" spans="1:8" ht="15">
      <c r="A369" s="105" t="str">
        <f t="shared" si="27"/>
        <v>Синергон Холдинг АД</v>
      </c>
      <c r="B369" s="105" t="str">
        <f t="shared" si="28"/>
        <v>121228499</v>
      </c>
      <c r="C369" s="581">
        <f t="shared" si="29"/>
        <v>44561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">
      <c r="A370" s="105" t="str">
        <f t="shared" si="27"/>
        <v>Синергон Холдинг АД</v>
      </c>
      <c r="B370" s="105" t="str">
        <f t="shared" si="28"/>
        <v>121228499</v>
      </c>
      <c r="C370" s="581">
        <f t="shared" si="29"/>
        <v>44561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">
      <c r="A371" s="105" t="str">
        <f t="shared" si="27"/>
        <v>Синергон Холдинг АД</v>
      </c>
      <c r="B371" s="105" t="str">
        <f t="shared" si="28"/>
        <v>121228499</v>
      </c>
      <c r="C371" s="581">
        <f t="shared" si="29"/>
        <v>44561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106046</v>
      </c>
    </row>
    <row r="372" spans="1:8" ht="15">
      <c r="A372" s="105" t="str">
        <f t="shared" si="27"/>
        <v>Синергон Холдинг АД</v>
      </c>
      <c r="B372" s="105" t="str">
        <f t="shared" si="28"/>
        <v>121228499</v>
      </c>
      <c r="C372" s="581">
        <f t="shared" si="29"/>
        <v>44561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">
      <c r="A373" s="105" t="str">
        <f t="shared" si="27"/>
        <v>Синергон Холдинг АД</v>
      </c>
      <c r="B373" s="105" t="str">
        <f t="shared" si="28"/>
        <v>121228499</v>
      </c>
      <c r="C373" s="581">
        <f t="shared" si="29"/>
        <v>44561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">
      <c r="A374" s="105" t="str">
        <f t="shared" si="27"/>
        <v>Синергон Холдинг АД</v>
      </c>
      <c r="B374" s="105" t="str">
        <f t="shared" si="28"/>
        <v>121228499</v>
      </c>
      <c r="C374" s="581">
        <f t="shared" si="29"/>
        <v>44561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">
      <c r="A375" s="105" t="str">
        <f t="shared" si="27"/>
        <v>Синергон Холдинг АД</v>
      </c>
      <c r="B375" s="105" t="str">
        <f t="shared" si="28"/>
        <v>121228499</v>
      </c>
      <c r="C375" s="581">
        <f t="shared" si="29"/>
        <v>44561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">
      <c r="A376" s="105" t="str">
        <f t="shared" si="27"/>
        <v>Синергон Холдинг АД</v>
      </c>
      <c r="B376" s="105" t="str">
        <f t="shared" si="28"/>
        <v>121228499</v>
      </c>
      <c r="C376" s="581">
        <f t="shared" si="29"/>
        <v>44561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">
      <c r="A377" s="105" t="str">
        <f t="shared" si="27"/>
        <v>Синергон Холдинг АД</v>
      </c>
      <c r="B377" s="105" t="str">
        <f t="shared" si="28"/>
        <v>121228499</v>
      </c>
      <c r="C377" s="581">
        <f t="shared" si="29"/>
        <v>44561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">
      <c r="A378" s="105" t="str">
        <f t="shared" si="27"/>
        <v>Синергон Холдинг АД</v>
      </c>
      <c r="B378" s="105" t="str">
        <f t="shared" si="28"/>
        <v>121228499</v>
      </c>
      <c r="C378" s="581">
        <f t="shared" si="29"/>
        <v>44561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">
      <c r="A379" s="105" t="str">
        <f t="shared" si="27"/>
        <v>Синергон Холдинг АД</v>
      </c>
      <c r="B379" s="105" t="str">
        <f t="shared" si="28"/>
        <v>121228499</v>
      </c>
      <c r="C379" s="581">
        <f t="shared" si="29"/>
        <v>44561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">
      <c r="A380" s="105" t="str">
        <f t="shared" si="27"/>
        <v>Синергон Холдинг АД</v>
      </c>
      <c r="B380" s="105" t="str">
        <f t="shared" si="28"/>
        <v>121228499</v>
      </c>
      <c r="C380" s="581">
        <f t="shared" si="29"/>
        <v>44561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">
      <c r="A381" s="105" t="str">
        <f t="shared" si="27"/>
        <v>Синергон Холдинг АД</v>
      </c>
      <c r="B381" s="105" t="str">
        <f t="shared" si="28"/>
        <v>121228499</v>
      </c>
      <c r="C381" s="581">
        <f t="shared" si="29"/>
        <v>44561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">
      <c r="A382" s="105" t="str">
        <f t="shared" si="27"/>
        <v>Синергон Холдинг АД</v>
      </c>
      <c r="B382" s="105" t="str">
        <f t="shared" si="28"/>
        <v>121228499</v>
      </c>
      <c r="C382" s="581">
        <f t="shared" si="29"/>
        <v>44561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">
      <c r="A383" s="105" t="str">
        <f t="shared" si="27"/>
        <v>Синергон Холдинг АД</v>
      </c>
      <c r="B383" s="105" t="str">
        <f t="shared" si="28"/>
        <v>121228499</v>
      </c>
      <c r="C383" s="581">
        <f t="shared" si="29"/>
        <v>44561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">
      <c r="A384" s="105" t="str">
        <f t="shared" si="27"/>
        <v>Синергон Холдинг АД</v>
      </c>
      <c r="B384" s="105" t="str">
        <f t="shared" si="28"/>
        <v>121228499</v>
      </c>
      <c r="C384" s="581">
        <f t="shared" si="29"/>
        <v>44561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">
      <c r="A385" s="105" t="str">
        <f t="shared" si="27"/>
        <v>Синергон Холдинг АД</v>
      </c>
      <c r="B385" s="105" t="str">
        <f t="shared" si="28"/>
        <v>121228499</v>
      </c>
      <c r="C385" s="581">
        <f t="shared" si="29"/>
        <v>44561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">
      <c r="A386" s="105" t="str">
        <f t="shared" si="27"/>
        <v>Синергон Холдинг АД</v>
      </c>
      <c r="B386" s="105" t="str">
        <f t="shared" si="28"/>
        <v>121228499</v>
      </c>
      <c r="C386" s="581">
        <f t="shared" si="29"/>
        <v>44561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">
      <c r="A387" s="105" t="str">
        <f t="shared" si="27"/>
        <v>Синергон Холдинг АД</v>
      </c>
      <c r="B387" s="105" t="str">
        <f t="shared" si="28"/>
        <v>121228499</v>
      </c>
      <c r="C387" s="581">
        <f t="shared" si="29"/>
        <v>44561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">
      <c r="A388" s="105" t="str">
        <f t="shared" si="27"/>
        <v>Синергон Холдинг АД</v>
      </c>
      <c r="B388" s="105" t="str">
        <f t="shared" si="28"/>
        <v>121228499</v>
      </c>
      <c r="C388" s="581">
        <f t="shared" si="29"/>
        <v>44561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">
      <c r="A389" s="105" t="str">
        <f t="shared" si="27"/>
        <v>Синергон Холдинг АД</v>
      </c>
      <c r="B389" s="105" t="str">
        <f t="shared" si="28"/>
        <v>121228499</v>
      </c>
      <c r="C389" s="581">
        <f t="shared" si="29"/>
        <v>44561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">
      <c r="A390" s="105" t="str">
        <f t="shared" si="27"/>
        <v>Синергон Холдинг АД</v>
      </c>
      <c r="B390" s="105" t="str">
        <f t="shared" si="28"/>
        <v>121228499</v>
      </c>
      <c r="C390" s="581">
        <f t="shared" si="29"/>
        <v>44561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">
      <c r="A391" s="105" t="str">
        <f t="shared" si="27"/>
        <v>Синергон Холдинг АД</v>
      </c>
      <c r="B391" s="105" t="str">
        <f t="shared" si="28"/>
        <v>121228499</v>
      </c>
      <c r="C391" s="581">
        <f t="shared" si="29"/>
        <v>44561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">
      <c r="A392" s="105" t="str">
        <f t="shared" si="27"/>
        <v>Синергон Холдинг АД</v>
      </c>
      <c r="B392" s="105" t="str">
        <f t="shared" si="28"/>
        <v>121228499</v>
      </c>
      <c r="C392" s="581">
        <f t="shared" si="29"/>
        <v>44561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">
      <c r="A393" s="105" t="str">
        <f t="shared" si="27"/>
        <v>Синергон Холдинг АД</v>
      </c>
      <c r="B393" s="105" t="str">
        <f t="shared" si="28"/>
        <v>121228499</v>
      </c>
      <c r="C393" s="581">
        <f t="shared" si="29"/>
        <v>44561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">
      <c r="A394" s="105" t="str">
        <f t="shared" si="27"/>
        <v>Синергон Холдинг АД</v>
      </c>
      <c r="B394" s="105" t="str">
        <f t="shared" si="28"/>
        <v>121228499</v>
      </c>
      <c r="C394" s="581">
        <f t="shared" si="29"/>
        <v>44561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">
      <c r="A395" s="105" t="str">
        <f t="shared" si="27"/>
        <v>Синергон Холдинг АД</v>
      </c>
      <c r="B395" s="105" t="str">
        <f t="shared" si="28"/>
        <v>121228499</v>
      </c>
      <c r="C395" s="581">
        <f t="shared" si="29"/>
        <v>44561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">
      <c r="A396" s="105" t="str">
        <f t="shared" si="27"/>
        <v>Синергон Холдинг АД</v>
      </c>
      <c r="B396" s="105" t="str">
        <f t="shared" si="28"/>
        <v>121228499</v>
      </c>
      <c r="C396" s="581">
        <f t="shared" si="29"/>
        <v>44561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">
      <c r="A397" s="105" t="str">
        <f t="shared" si="27"/>
        <v>Синергон Холдинг АД</v>
      </c>
      <c r="B397" s="105" t="str">
        <f t="shared" si="28"/>
        <v>121228499</v>
      </c>
      <c r="C397" s="581">
        <f t="shared" si="29"/>
        <v>44561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">
      <c r="A398" s="105" t="str">
        <f t="shared" si="27"/>
        <v>Синергон Холдинг АД</v>
      </c>
      <c r="B398" s="105" t="str">
        <f t="shared" si="28"/>
        <v>121228499</v>
      </c>
      <c r="C398" s="581">
        <f t="shared" si="29"/>
        <v>44561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">
      <c r="A399" s="105" t="str">
        <f t="shared" si="27"/>
        <v>Синергон Холдинг АД</v>
      </c>
      <c r="B399" s="105" t="str">
        <f t="shared" si="28"/>
        <v>121228499</v>
      </c>
      <c r="C399" s="581">
        <f t="shared" si="29"/>
        <v>44561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">
      <c r="A400" s="105" t="str">
        <f t="shared" si="27"/>
        <v>Синергон Холдинг АД</v>
      </c>
      <c r="B400" s="105" t="str">
        <f t="shared" si="28"/>
        <v>121228499</v>
      </c>
      <c r="C400" s="581">
        <f t="shared" si="29"/>
        <v>44561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">
      <c r="A401" s="105" t="str">
        <f t="shared" si="27"/>
        <v>Синергон Холдинг АД</v>
      </c>
      <c r="B401" s="105" t="str">
        <f t="shared" si="28"/>
        <v>121228499</v>
      </c>
      <c r="C401" s="581">
        <f t="shared" si="29"/>
        <v>44561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">
      <c r="A402" s="105" t="str">
        <f t="shared" si="27"/>
        <v>Синергон Холдинг АД</v>
      </c>
      <c r="B402" s="105" t="str">
        <f t="shared" si="28"/>
        <v>121228499</v>
      </c>
      <c r="C402" s="581">
        <f t="shared" si="29"/>
        <v>44561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">
      <c r="A403" s="105" t="str">
        <f t="shared" si="27"/>
        <v>Синергон Холдинг АД</v>
      </c>
      <c r="B403" s="105" t="str">
        <f t="shared" si="28"/>
        <v>121228499</v>
      </c>
      <c r="C403" s="581">
        <f t="shared" si="29"/>
        <v>44561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">
      <c r="A404" s="105" t="str">
        <f t="shared" si="27"/>
        <v>Синергон Холдинг АД</v>
      </c>
      <c r="B404" s="105" t="str">
        <f t="shared" si="28"/>
        <v>121228499</v>
      </c>
      <c r="C404" s="581">
        <f t="shared" si="29"/>
        <v>44561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">
      <c r="A405" s="105" t="str">
        <f t="shared" si="27"/>
        <v>Синергон Холдинг АД</v>
      </c>
      <c r="B405" s="105" t="str">
        <f t="shared" si="28"/>
        <v>121228499</v>
      </c>
      <c r="C405" s="581">
        <f t="shared" si="29"/>
        <v>44561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">
      <c r="A406" s="105" t="str">
        <f t="shared" si="27"/>
        <v>Синергон Холдинг АД</v>
      </c>
      <c r="B406" s="105" t="str">
        <f t="shared" si="28"/>
        <v>121228499</v>
      </c>
      <c r="C406" s="581">
        <f t="shared" si="29"/>
        <v>44561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">
      <c r="A407" s="105" t="str">
        <f t="shared" si="27"/>
        <v>Синергон Холдинг АД</v>
      </c>
      <c r="B407" s="105" t="str">
        <f t="shared" si="28"/>
        <v>121228499</v>
      </c>
      <c r="C407" s="581">
        <f t="shared" si="29"/>
        <v>44561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">
      <c r="A408" s="105" t="str">
        <f t="shared" si="27"/>
        <v>Синергон Холдинг АД</v>
      </c>
      <c r="B408" s="105" t="str">
        <f t="shared" si="28"/>
        <v>121228499</v>
      </c>
      <c r="C408" s="581">
        <f t="shared" si="29"/>
        <v>44561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">
      <c r="A409" s="105" t="str">
        <f t="shared" si="27"/>
        <v>Синергон Холдинг АД</v>
      </c>
      <c r="B409" s="105" t="str">
        <f t="shared" si="28"/>
        <v>121228499</v>
      </c>
      <c r="C409" s="581">
        <f t="shared" si="29"/>
        <v>44561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">
      <c r="A410" s="105" t="str">
        <f aca="true" t="shared" si="30" ref="A410:A459">pdeName</f>
        <v>Синергон Холдинг АД</v>
      </c>
      <c r="B410" s="105" t="str">
        <f aca="true" t="shared" si="31" ref="B410:B459">pdeBulstat</f>
        <v>121228499</v>
      </c>
      <c r="C410" s="581">
        <f aca="true" t="shared" si="32" ref="C410:C459">endDate</f>
        <v>44561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">
      <c r="A411" s="105" t="str">
        <f t="shared" si="30"/>
        <v>Синергон Холдинг АД</v>
      </c>
      <c r="B411" s="105" t="str">
        <f t="shared" si="31"/>
        <v>121228499</v>
      </c>
      <c r="C411" s="581">
        <f t="shared" si="32"/>
        <v>44561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">
      <c r="A412" s="105" t="str">
        <f t="shared" si="30"/>
        <v>Синергон Холдинг АД</v>
      </c>
      <c r="B412" s="105" t="str">
        <f t="shared" si="31"/>
        <v>121228499</v>
      </c>
      <c r="C412" s="581">
        <f t="shared" si="32"/>
        <v>44561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">
      <c r="A413" s="105" t="str">
        <f t="shared" si="30"/>
        <v>Синергон Холдинг АД</v>
      </c>
      <c r="B413" s="105" t="str">
        <f t="shared" si="31"/>
        <v>121228499</v>
      </c>
      <c r="C413" s="581">
        <f t="shared" si="32"/>
        <v>44561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">
      <c r="A414" s="105" t="str">
        <f t="shared" si="30"/>
        <v>Синергон Холдинг АД</v>
      </c>
      <c r="B414" s="105" t="str">
        <f t="shared" si="31"/>
        <v>121228499</v>
      </c>
      <c r="C414" s="581">
        <f t="shared" si="32"/>
        <v>44561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">
      <c r="A415" s="105" t="str">
        <f t="shared" si="30"/>
        <v>Синергон Холдинг АД</v>
      </c>
      <c r="B415" s="105" t="str">
        <f t="shared" si="31"/>
        <v>121228499</v>
      </c>
      <c r="C415" s="581">
        <f t="shared" si="32"/>
        <v>44561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">
      <c r="A416" s="105" t="str">
        <f t="shared" si="30"/>
        <v>Синергон Холдинг АД</v>
      </c>
      <c r="B416" s="105" t="str">
        <f t="shared" si="31"/>
        <v>121228499</v>
      </c>
      <c r="C416" s="581">
        <f t="shared" si="32"/>
        <v>44561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142891</v>
      </c>
    </row>
    <row r="417" spans="1:8" ht="15">
      <c r="A417" s="105" t="str">
        <f t="shared" si="30"/>
        <v>Синергон Холдинг АД</v>
      </c>
      <c r="B417" s="105" t="str">
        <f t="shared" si="31"/>
        <v>121228499</v>
      </c>
      <c r="C417" s="581">
        <f t="shared" si="32"/>
        <v>44561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">
      <c r="A418" s="105" t="str">
        <f t="shared" si="30"/>
        <v>Синергон Холдинг АД</v>
      </c>
      <c r="B418" s="105" t="str">
        <f t="shared" si="31"/>
        <v>121228499</v>
      </c>
      <c r="C418" s="581">
        <f t="shared" si="32"/>
        <v>44561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">
      <c r="A419" s="105" t="str">
        <f t="shared" si="30"/>
        <v>Синергон Холдинг АД</v>
      </c>
      <c r="B419" s="105" t="str">
        <f t="shared" si="31"/>
        <v>121228499</v>
      </c>
      <c r="C419" s="581">
        <f t="shared" si="32"/>
        <v>44561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">
      <c r="A420" s="105" t="str">
        <f t="shared" si="30"/>
        <v>Синергон Холдинг АД</v>
      </c>
      <c r="B420" s="105" t="str">
        <f t="shared" si="31"/>
        <v>121228499</v>
      </c>
      <c r="C420" s="581">
        <f t="shared" si="32"/>
        <v>44561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142891</v>
      </c>
    </row>
    <row r="421" spans="1:8" ht="15">
      <c r="A421" s="105" t="str">
        <f t="shared" si="30"/>
        <v>Синергон Холдинг АД</v>
      </c>
      <c r="B421" s="105" t="str">
        <f t="shared" si="31"/>
        <v>121228499</v>
      </c>
      <c r="C421" s="581">
        <f t="shared" si="32"/>
        <v>44561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484</v>
      </c>
    </row>
    <row r="422" spans="1:8" ht="15">
      <c r="A422" s="105" t="str">
        <f t="shared" si="30"/>
        <v>Синергон Холдинг АД</v>
      </c>
      <c r="B422" s="105" t="str">
        <f t="shared" si="31"/>
        <v>121228499</v>
      </c>
      <c r="C422" s="581">
        <f t="shared" si="32"/>
        <v>44561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">
      <c r="A423" s="105" t="str">
        <f t="shared" si="30"/>
        <v>Синергон Холдинг АД</v>
      </c>
      <c r="B423" s="105" t="str">
        <f t="shared" si="31"/>
        <v>121228499</v>
      </c>
      <c r="C423" s="581">
        <f t="shared" si="32"/>
        <v>44561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">
      <c r="A424" s="105" t="str">
        <f t="shared" si="30"/>
        <v>Синергон Холдинг АД</v>
      </c>
      <c r="B424" s="105" t="str">
        <f t="shared" si="31"/>
        <v>121228499</v>
      </c>
      <c r="C424" s="581">
        <f t="shared" si="32"/>
        <v>44561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">
      <c r="A425" s="105" t="str">
        <f t="shared" si="30"/>
        <v>Синергон Холдинг АД</v>
      </c>
      <c r="B425" s="105" t="str">
        <f t="shared" si="31"/>
        <v>121228499</v>
      </c>
      <c r="C425" s="581">
        <f t="shared" si="32"/>
        <v>44561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">
      <c r="A426" s="105" t="str">
        <f t="shared" si="30"/>
        <v>Синергон Холдинг АД</v>
      </c>
      <c r="B426" s="105" t="str">
        <f t="shared" si="31"/>
        <v>121228499</v>
      </c>
      <c r="C426" s="581">
        <f t="shared" si="32"/>
        <v>44561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">
      <c r="A427" s="105" t="str">
        <f t="shared" si="30"/>
        <v>Синергон Холдинг АД</v>
      </c>
      <c r="B427" s="105" t="str">
        <f t="shared" si="31"/>
        <v>121228499</v>
      </c>
      <c r="C427" s="581">
        <f t="shared" si="32"/>
        <v>44561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">
      <c r="A428" s="105" t="str">
        <f t="shared" si="30"/>
        <v>Синергон Холдинг АД</v>
      </c>
      <c r="B428" s="105" t="str">
        <f t="shared" si="31"/>
        <v>121228499</v>
      </c>
      <c r="C428" s="581">
        <f t="shared" si="32"/>
        <v>44561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">
      <c r="A429" s="105" t="str">
        <f t="shared" si="30"/>
        <v>Синергон Холдинг АД</v>
      </c>
      <c r="B429" s="105" t="str">
        <f t="shared" si="31"/>
        <v>121228499</v>
      </c>
      <c r="C429" s="581">
        <f t="shared" si="32"/>
        <v>44561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">
      <c r="A430" s="105" t="str">
        <f t="shared" si="30"/>
        <v>Синергон Холдинг АД</v>
      </c>
      <c r="B430" s="105" t="str">
        <f t="shared" si="31"/>
        <v>121228499</v>
      </c>
      <c r="C430" s="581">
        <f t="shared" si="32"/>
        <v>44561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">
      <c r="A431" s="105" t="str">
        <f t="shared" si="30"/>
        <v>Синергон Холдинг АД</v>
      </c>
      <c r="B431" s="105" t="str">
        <f t="shared" si="31"/>
        <v>121228499</v>
      </c>
      <c r="C431" s="581">
        <f t="shared" si="32"/>
        <v>44561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">
      <c r="A432" s="105" t="str">
        <f t="shared" si="30"/>
        <v>Синергон Холдинг АД</v>
      </c>
      <c r="B432" s="105" t="str">
        <f t="shared" si="31"/>
        <v>121228499</v>
      </c>
      <c r="C432" s="581">
        <f t="shared" si="32"/>
        <v>44561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">
      <c r="A433" s="105" t="str">
        <f t="shared" si="30"/>
        <v>Синергон Холдинг АД</v>
      </c>
      <c r="B433" s="105" t="str">
        <f t="shared" si="31"/>
        <v>121228499</v>
      </c>
      <c r="C433" s="581">
        <f t="shared" si="32"/>
        <v>44561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7</v>
      </c>
    </row>
    <row r="434" spans="1:8" ht="15">
      <c r="A434" s="105" t="str">
        <f t="shared" si="30"/>
        <v>Синергон Холдинг АД</v>
      </c>
      <c r="B434" s="105" t="str">
        <f t="shared" si="31"/>
        <v>121228499</v>
      </c>
      <c r="C434" s="581">
        <f t="shared" si="32"/>
        <v>44561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143382</v>
      </c>
    </row>
    <row r="435" spans="1:8" ht="15">
      <c r="A435" s="105" t="str">
        <f t="shared" si="30"/>
        <v>Синергон Холдинг АД</v>
      </c>
      <c r="B435" s="105" t="str">
        <f t="shared" si="31"/>
        <v>121228499</v>
      </c>
      <c r="C435" s="581">
        <f t="shared" si="32"/>
        <v>44561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">
      <c r="A436" s="105" t="str">
        <f t="shared" si="30"/>
        <v>Синергон Холдинг АД</v>
      </c>
      <c r="B436" s="105" t="str">
        <f t="shared" si="31"/>
        <v>121228499</v>
      </c>
      <c r="C436" s="581">
        <f t="shared" si="32"/>
        <v>44561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">
      <c r="A437" s="105" t="str">
        <f t="shared" si="30"/>
        <v>Синергон Холдинг АД</v>
      </c>
      <c r="B437" s="105" t="str">
        <f t="shared" si="31"/>
        <v>121228499</v>
      </c>
      <c r="C437" s="581">
        <f t="shared" si="32"/>
        <v>44561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143382</v>
      </c>
    </row>
    <row r="438" spans="1:8" ht="15">
      <c r="A438" s="105" t="str">
        <f t="shared" si="30"/>
        <v>Синергон Холдинг АД</v>
      </c>
      <c r="B438" s="105" t="str">
        <f t="shared" si="31"/>
        <v>121228499</v>
      </c>
      <c r="C438" s="581">
        <f t="shared" si="32"/>
        <v>44561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">
      <c r="A439" s="105" t="str">
        <f t="shared" si="30"/>
        <v>Синергон Холдинг АД</v>
      </c>
      <c r="B439" s="105" t="str">
        <f t="shared" si="31"/>
        <v>121228499</v>
      </c>
      <c r="C439" s="581">
        <f t="shared" si="32"/>
        <v>44561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">
      <c r="A440" s="105" t="str">
        <f t="shared" si="30"/>
        <v>Синергон Холдинг АД</v>
      </c>
      <c r="B440" s="105" t="str">
        <f t="shared" si="31"/>
        <v>121228499</v>
      </c>
      <c r="C440" s="581">
        <f t="shared" si="32"/>
        <v>44561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">
      <c r="A441" s="105" t="str">
        <f t="shared" si="30"/>
        <v>Синергон Холдинг АД</v>
      </c>
      <c r="B441" s="105" t="str">
        <f t="shared" si="31"/>
        <v>121228499</v>
      </c>
      <c r="C441" s="581">
        <f t="shared" si="32"/>
        <v>44561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">
      <c r="A442" s="105" t="str">
        <f t="shared" si="30"/>
        <v>Синергон Холдинг АД</v>
      </c>
      <c r="B442" s="105" t="str">
        <f t="shared" si="31"/>
        <v>121228499</v>
      </c>
      <c r="C442" s="581">
        <f t="shared" si="32"/>
        <v>44561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">
      <c r="A443" s="105" t="str">
        <f t="shared" si="30"/>
        <v>Синергон Холдинг АД</v>
      </c>
      <c r="B443" s="105" t="str">
        <f t="shared" si="31"/>
        <v>121228499</v>
      </c>
      <c r="C443" s="581">
        <f t="shared" si="32"/>
        <v>44561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">
      <c r="A444" s="105" t="str">
        <f t="shared" si="30"/>
        <v>Синергон Холдинг АД</v>
      </c>
      <c r="B444" s="105" t="str">
        <f t="shared" si="31"/>
        <v>121228499</v>
      </c>
      <c r="C444" s="581">
        <f t="shared" si="32"/>
        <v>44561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">
      <c r="A445" s="105" t="str">
        <f t="shared" si="30"/>
        <v>Синергон Холдинг АД</v>
      </c>
      <c r="B445" s="105" t="str">
        <f t="shared" si="31"/>
        <v>121228499</v>
      </c>
      <c r="C445" s="581">
        <f t="shared" si="32"/>
        <v>44561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">
      <c r="A446" s="105" t="str">
        <f t="shared" si="30"/>
        <v>Синергон Холдинг АД</v>
      </c>
      <c r="B446" s="105" t="str">
        <f t="shared" si="31"/>
        <v>121228499</v>
      </c>
      <c r="C446" s="581">
        <f t="shared" si="32"/>
        <v>44561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">
      <c r="A447" s="105" t="str">
        <f t="shared" si="30"/>
        <v>Синергон Холдинг АД</v>
      </c>
      <c r="B447" s="105" t="str">
        <f t="shared" si="31"/>
        <v>121228499</v>
      </c>
      <c r="C447" s="581">
        <f t="shared" si="32"/>
        <v>44561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">
      <c r="A448" s="105" t="str">
        <f t="shared" si="30"/>
        <v>Синергон Холдинг АД</v>
      </c>
      <c r="B448" s="105" t="str">
        <f t="shared" si="31"/>
        <v>121228499</v>
      </c>
      <c r="C448" s="581">
        <f t="shared" si="32"/>
        <v>44561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">
      <c r="A449" s="105" t="str">
        <f t="shared" si="30"/>
        <v>Синергон Холдинг АД</v>
      </c>
      <c r="B449" s="105" t="str">
        <f t="shared" si="31"/>
        <v>121228499</v>
      </c>
      <c r="C449" s="581">
        <f t="shared" si="32"/>
        <v>44561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">
      <c r="A450" s="105" t="str">
        <f t="shared" si="30"/>
        <v>Синергон Холдинг АД</v>
      </c>
      <c r="B450" s="105" t="str">
        <f t="shared" si="31"/>
        <v>121228499</v>
      </c>
      <c r="C450" s="581">
        <f t="shared" si="32"/>
        <v>44561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">
      <c r="A451" s="105" t="str">
        <f t="shared" si="30"/>
        <v>Синергон Холдинг АД</v>
      </c>
      <c r="B451" s="105" t="str">
        <f t="shared" si="31"/>
        <v>121228499</v>
      </c>
      <c r="C451" s="581">
        <f t="shared" si="32"/>
        <v>44561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">
      <c r="A452" s="105" t="str">
        <f t="shared" si="30"/>
        <v>Синергон Холдинг АД</v>
      </c>
      <c r="B452" s="105" t="str">
        <f t="shared" si="31"/>
        <v>121228499</v>
      </c>
      <c r="C452" s="581">
        <f t="shared" si="32"/>
        <v>44561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">
      <c r="A453" s="105" t="str">
        <f t="shared" si="30"/>
        <v>Синергон Холдинг АД</v>
      </c>
      <c r="B453" s="105" t="str">
        <f t="shared" si="31"/>
        <v>121228499</v>
      </c>
      <c r="C453" s="581">
        <f t="shared" si="32"/>
        <v>44561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">
      <c r="A454" s="105" t="str">
        <f t="shared" si="30"/>
        <v>Синергон Холдинг АД</v>
      </c>
      <c r="B454" s="105" t="str">
        <f t="shared" si="31"/>
        <v>121228499</v>
      </c>
      <c r="C454" s="581">
        <f t="shared" si="32"/>
        <v>44561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">
      <c r="A455" s="105" t="str">
        <f t="shared" si="30"/>
        <v>Синергон Холдинг АД</v>
      </c>
      <c r="B455" s="105" t="str">
        <f t="shared" si="31"/>
        <v>121228499</v>
      </c>
      <c r="C455" s="581">
        <f t="shared" si="32"/>
        <v>44561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">
      <c r="A456" s="105" t="str">
        <f t="shared" si="30"/>
        <v>Синергон Холдинг АД</v>
      </c>
      <c r="B456" s="105" t="str">
        <f t="shared" si="31"/>
        <v>121228499</v>
      </c>
      <c r="C456" s="581">
        <f t="shared" si="32"/>
        <v>44561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">
      <c r="A457" s="105" t="str">
        <f t="shared" si="30"/>
        <v>Синергон Холдинг АД</v>
      </c>
      <c r="B457" s="105" t="str">
        <f t="shared" si="31"/>
        <v>121228499</v>
      </c>
      <c r="C457" s="581">
        <f t="shared" si="32"/>
        <v>44561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">
      <c r="A458" s="105" t="str">
        <f t="shared" si="30"/>
        <v>Синергон Холдинг АД</v>
      </c>
      <c r="B458" s="105" t="str">
        <f t="shared" si="31"/>
        <v>121228499</v>
      </c>
      <c r="C458" s="581">
        <f t="shared" si="32"/>
        <v>44561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">
      <c r="A459" s="105" t="str">
        <f t="shared" si="30"/>
        <v>Синергон Холдинг АД</v>
      </c>
      <c r="B459" s="105" t="str">
        <f t="shared" si="31"/>
        <v>121228499</v>
      </c>
      <c r="C459" s="581">
        <f t="shared" si="32"/>
        <v>44561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">
      <c r="C460" s="580"/>
      <c r="F460" s="501" t="s">
        <v>879</v>
      </c>
    </row>
    <row r="461" spans="1:8" ht="15">
      <c r="A461" s="105" t="str">
        <f aca="true" t="shared" si="33" ref="A461:A524">pdeName</f>
        <v>Синергон Холдинг АД</v>
      </c>
      <c r="B461" s="105" t="str">
        <f aca="true" t="shared" si="34" ref="B461:B524">pdeBulstat</f>
        <v>121228499</v>
      </c>
      <c r="C461" s="581">
        <f aca="true" t="shared" si="35" ref="C461:C524">endDate</f>
        <v>44561</v>
      </c>
      <c r="D461" s="105" t="s">
        <v>523</v>
      </c>
      <c r="E461" s="496">
        <v>1</v>
      </c>
      <c r="F461" s="105" t="s">
        <v>522</v>
      </c>
      <c r="H461" s="105">
        <f>'Справка 6'!D11</f>
        <v>7213</v>
      </c>
    </row>
    <row r="462" spans="1:8" ht="15">
      <c r="A462" s="105" t="str">
        <f t="shared" si="33"/>
        <v>Синергон Холдинг АД</v>
      </c>
      <c r="B462" s="105" t="str">
        <f t="shared" si="34"/>
        <v>121228499</v>
      </c>
      <c r="C462" s="581">
        <f t="shared" si="35"/>
        <v>44561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">
      <c r="A463" s="105" t="str">
        <f t="shared" si="33"/>
        <v>Синергон Холдинг АД</v>
      </c>
      <c r="B463" s="105" t="str">
        <f t="shared" si="34"/>
        <v>121228499</v>
      </c>
      <c r="C463" s="581">
        <f t="shared" si="35"/>
        <v>44561</v>
      </c>
      <c r="D463" s="105" t="s">
        <v>529</v>
      </c>
      <c r="E463" s="496">
        <v>1</v>
      </c>
      <c r="F463" s="105" t="s">
        <v>528</v>
      </c>
      <c r="H463" s="105">
        <f>'Справка 6'!D13</f>
        <v>30</v>
      </c>
    </row>
    <row r="464" spans="1:8" ht="15">
      <c r="A464" s="105" t="str">
        <f t="shared" si="33"/>
        <v>Синергон Холдинг АД</v>
      </c>
      <c r="B464" s="105" t="str">
        <f t="shared" si="34"/>
        <v>121228499</v>
      </c>
      <c r="C464" s="581">
        <f t="shared" si="35"/>
        <v>44561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">
      <c r="A465" s="105" t="str">
        <f t="shared" si="33"/>
        <v>Синергон Холдинг АД</v>
      </c>
      <c r="B465" s="105" t="str">
        <f t="shared" si="34"/>
        <v>121228499</v>
      </c>
      <c r="C465" s="581">
        <f t="shared" si="35"/>
        <v>44561</v>
      </c>
      <c r="D465" s="105" t="s">
        <v>535</v>
      </c>
      <c r="E465" s="496">
        <v>1</v>
      </c>
      <c r="F465" s="105" t="s">
        <v>534</v>
      </c>
      <c r="H465" s="105">
        <f>'Справка 6'!D15</f>
        <v>433</v>
      </c>
    </row>
    <row r="466" spans="1:8" ht="15">
      <c r="A466" s="105" t="str">
        <f t="shared" si="33"/>
        <v>Синергон Холдинг АД</v>
      </c>
      <c r="B466" s="105" t="str">
        <f t="shared" si="34"/>
        <v>121228499</v>
      </c>
      <c r="C466" s="581">
        <f t="shared" si="35"/>
        <v>44561</v>
      </c>
      <c r="D466" s="105" t="s">
        <v>537</v>
      </c>
      <c r="E466" s="496">
        <v>1</v>
      </c>
      <c r="F466" s="105" t="s">
        <v>536</v>
      </c>
      <c r="H466" s="105">
        <f>'Справка 6'!D16</f>
        <v>71</v>
      </c>
    </row>
    <row r="467" spans="1:8" ht="15">
      <c r="A467" s="105" t="str">
        <f t="shared" si="33"/>
        <v>Синергон Холдинг АД</v>
      </c>
      <c r="B467" s="105" t="str">
        <f t="shared" si="34"/>
        <v>121228499</v>
      </c>
      <c r="C467" s="581">
        <f t="shared" si="35"/>
        <v>44561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">
      <c r="A468" s="105" t="str">
        <f t="shared" si="33"/>
        <v>Синергон Холдинг АД</v>
      </c>
      <c r="B468" s="105" t="str">
        <f t="shared" si="34"/>
        <v>121228499</v>
      </c>
      <c r="C468" s="581">
        <f t="shared" si="35"/>
        <v>44561</v>
      </c>
      <c r="D468" s="105" t="s">
        <v>543</v>
      </c>
      <c r="E468" s="496">
        <v>1</v>
      </c>
      <c r="F468" s="105" t="s">
        <v>542</v>
      </c>
      <c r="H468" s="105">
        <f>'Справка 6'!D18</f>
        <v>68</v>
      </c>
    </row>
    <row r="469" spans="1:8" ht="15">
      <c r="A469" s="105" t="str">
        <f t="shared" si="33"/>
        <v>Синергон Холдинг АД</v>
      </c>
      <c r="B469" s="105" t="str">
        <f t="shared" si="34"/>
        <v>121228499</v>
      </c>
      <c r="C469" s="581">
        <f t="shared" si="35"/>
        <v>44561</v>
      </c>
      <c r="D469" s="105" t="s">
        <v>545</v>
      </c>
      <c r="E469" s="496">
        <v>1</v>
      </c>
      <c r="F469" s="105" t="s">
        <v>828</v>
      </c>
      <c r="H469" s="105">
        <f>'Справка 6'!D19</f>
        <v>7815</v>
      </c>
    </row>
    <row r="470" spans="1:8" ht="15">
      <c r="A470" s="105" t="str">
        <f t="shared" si="33"/>
        <v>Синергон Холдинг АД</v>
      </c>
      <c r="B470" s="105" t="str">
        <f t="shared" si="34"/>
        <v>121228499</v>
      </c>
      <c r="C470" s="581">
        <f t="shared" si="35"/>
        <v>44561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">
      <c r="A471" s="105" t="str">
        <f t="shared" si="33"/>
        <v>Синергон Холдинг АД</v>
      </c>
      <c r="B471" s="105" t="str">
        <f t="shared" si="34"/>
        <v>121228499</v>
      </c>
      <c r="C471" s="581">
        <f t="shared" si="35"/>
        <v>44561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">
      <c r="A472" s="105" t="str">
        <f t="shared" si="33"/>
        <v>Синергон Холдинг АД</v>
      </c>
      <c r="B472" s="105" t="str">
        <f t="shared" si="34"/>
        <v>121228499</v>
      </c>
      <c r="C472" s="581">
        <f t="shared" si="35"/>
        <v>44561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 ht="15">
      <c r="A473" s="105" t="str">
        <f t="shared" si="33"/>
        <v>Синергон Холдинг АД</v>
      </c>
      <c r="B473" s="105" t="str">
        <f t="shared" si="34"/>
        <v>121228499</v>
      </c>
      <c r="C473" s="581">
        <f t="shared" si="35"/>
        <v>44561</v>
      </c>
      <c r="D473" s="105" t="s">
        <v>555</v>
      </c>
      <c r="E473" s="496">
        <v>1</v>
      </c>
      <c r="F473" s="105" t="s">
        <v>554</v>
      </c>
      <c r="H473" s="105">
        <f>'Справка 6'!D25</f>
        <v>0</v>
      </c>
    </row>
    <row r="474" spans="1:8" ht="15">
      <c r="A474" s="105" t="str">
        <f t="shared" si="33"/>
        <v>Синергон Холдинг АД</v>
      </c>
      <c r="B474" s="105" t="str">
        <f t="shared" si="34"/>
        <v>121228499</v>
      </c>
      <c r="C474" s="581">
        <f t="shared" si="35"/>
        <v>44561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">
      <c r="A475" s="105" t="str">
        <f t="shared" si="33"/>
        <v>Синергон Холдинг АД</v>
      </c>
      <c r="B475" s="105" t="str">
        <f t="shared" si="34"/>
        <v>121228499</v>
      </c>
      <c r="C475" s="581">
        <f t="shared" si="35"/>
        <v>44561</v>
      </c>
      <c r="D475" s="105" t="s">
        <v>558</v>
      </c>
      <c r="E475" s="496">
        <v>1</v>
      </c>
      <c r="F475" s="105" t="s">
        <v>542</v>
      </c>
      <c r="H475" s="105">
        <f>'Справка 6'!D27</f>
        <v>0</v>
      </c>
    </row>
    <row r="476" spans="1:8" ht="15">
      <c r="A476" s="105" t="str">
        <f t="shared" si="33"/>
        <v>Синергон Холдинг АД</v>
      </c>
      <c r="B476" s="105" t="str">
        <f t="shared" si="34"/>
        <v>121228499</v>
      </c>
      <c r="C476" s="581">
        <f t="shared" si="35"/>
        <v>44561</v>
      </c>
      <c r="D476" s="105" t="s">
        <v>560</v>
      </c>
      <c r="E476" s="496">
        <v>1</v>
      </c>
      <c r="F476" s="105" t="s">
        <v>863</v>
      </c>
      <c r="H476" s="105">
        <f>'Справка 6'!D28</f>
        <v>0</v>
      </c>
    </row>
    <row r="477" spans="1:8" ht="15">
      <c r="A477" s="105" t="str">
        <f t="shared" si="33"/>
        <v>Синергон Холдинг АД</v>
      </c>
      <c r="B477" s="105" t="str">
        <f t="shared" si="34"/>
        <v>121228499</v>
      </c>
      <c r="C477" s="581">
        <f t="shared" si="35"/>
        <v>44561</v>
      </c>
      <c r="D477" s="105" t="s">
        <v>562</v>
      </c>
      <c r="E477" s="496">
        <v>1</v>
      </c>
      <c r="F477" s="105" t="s">
        <v>561</v>
      </c>
      <c r="H477" s="105">
        <f>'Справка 6'!D30</f>
        <v>110137</v>
      </c>
    </row>
    <row r="478" spans="1:8" ht="15">
      <c r="A478" s="105" t="str">
        <f t="shared" si="33"/>
        <v>Синергон Холдинг АД</v>
      </c>
      <c r="B478" s="105" t="str">
        <f t="shared" si="34"/>
        <v>121228499</v>
      </c>
      <c r="C478" s="581">
        <f t="shared" si="35"/>
        <v>44561</v>
      </c>
      <c r="D478" s="105" t="s">
        <v>563</v>
      </c>
      <c r="E478" s="496">
        <v>1</v>
      </c>
      <c r="F478" s="105" t="s">
        <v>108</v>
      </c>
      <c r="H478" s="105">
        <f>'Справка 6'!D31</f>
        <v>110137</v>
      </c>
    </row>
    <row r="479" spans="1:8" ht="15">
      <c r="A479" s="105" t="str">
        <f t="shared" si="33"/>
        <v>Синергон Холдинг АД</v>
      </c>
      <c r="B479" s="105" t="str">
        <f t="shared" si="34"/>
        <v>121228499</v>
      </c>
      <c r="C479" s="581">
        <f t="shared" si="35"/>
        <v>44561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">
      <c r="A480" s="105" t="str">
        <f t="shared" si="33"/>
        <v>Синергон Холдинг АД</v>
      </c>
      <c r="B480" s="105" t="str">
        <f t="shared" si="34"/>
        <v>121228499</v>
      </c>
      <c r="C480" s="581">
        <f t="shared" si="35"/>
        <v>44561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">
      <c r="A481" s="105" t="str">
        <f t="shared" si="33"/>
        <v>Синергон Холдинг АД</v>
      </c>
      <c r="B481" s="105" t="str">
        <f t="shared" si="34"/>
        <v>121228499</v>
      </c>
      <c r="C481" s="581">
        <f t="shared" si="35"/>
        <v>44561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 ht="15">
      <c r="A482" s="105" t="str">
        <f t="shared" si="33"/>
        <v>Синергон Холдинг АД</v>
      </c>
      <c r="B482" s="105" t="str">
        <f t="shared" si="34"/>
        <v>121228499</v>
      </c>
      <c r="C482" s="581">
        <f t="shared" si="35"/>
        <v>44561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">
      <c r="A483" s="105" t="str">
        <f t="shared" si="33"/>
        <v>Синергон Холдинг АД</v>
      </c>
      <c r="B483" s="105" t="str">
        <f t="shared" si="34"/>
        <v>121228499</v>
      </c>
      <c r="C483" s="581">
        <f t="shared" si="35"/>
        <v>44561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">
      <c r="A484" s="105" t="str">
        <f t="shared" si="33"/>
        <v>Синергон Холдинг АД</v>
      </c>
      <c r="B484" s="105" t="str">
        <f t="shared" si="34"/>
        <v>121228499</v>
      </c>
      <c r="C484" s="581">
        <f t="shared" si="35"/>
        <v>44561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">
      <c r="A485" s="105" t="str">
        <f t="shared" si="33"/>
        <v>Синергон Холдинг АД</v>
      </c>
      <c r="B485" s="105" t="str">
        <f t="shared" si="34"/>
        <v>121228499</v>
      </c>
      <c r="C485" s="581">
        <f t="shared" si="35"/>
        <v>44561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">
      <c r="A486" s="105" t="str">
        <f t="shared" si="33"/>
        <v>Синергон Холдинг АД</v>
      </c>
      <c r="B486" s="105" t="str">
        <f t="shared" si="34"/>
        <v>121228499</v>
      </c>
      <c r="C486" s="581">
        <f t="shared" si="35"/>
        <v>44561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">
      <c r="A487" s="105" t="str">
        <f t="shared" si="33"/>
        <v>Синергон Холдинг АД</v>
      </c>
      <c r="B487" s="105" t="str">
        <f t="shared" si="34"/>
        <v>121228499</v>
      </c>
      <c r="C487" s="581">
        <f t="shared" si="35"/>
        <v>44561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">
      <c r="A488" s="105" t="str">
        <f t="shared" si="33"/>
        <v>Синергон Холдинг АД</v>
      </c>
      <c r="B488" s="105" t="str">
        <f t="shared" si="34"/>
        <v>121228499</v>
      </c>
      <c r="C488" s="581">
        <f t="shared" si="35"/>
        <v>44561</v>
      </c>
      <c r="D488" s="105" t="s">
        <v>578</v>
      </c>
      <c r="E488" s="496">
        <v>1</v>
      </c>
      <c r="F488" s="105" t="s">
        <v>827</v>
      </c>
      <c r="H488" s="105">
        <f>'Справка 6'!D41</f>
        <v>110137</v>
      </c>
    </row>
    <row r="489" spans="1:8" ht="15">
      <c r="A489" s="105" t="str">
        <f t="shared" si="33"/>
        <v>Синергон Холдинг АД</v>
      </c>
      <c r="B489" s="105" t="str">
        <f t="shared" si="34"/>
        <v>121228499</v>
      </c>
      <c r="C489" s="581">
        <f t="shared" si="35"/>
        <v>44561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">
      <c r="A490" s="105" t="str">
        <f t="shared" si="33"/>
        <v>Синергон Холдинг АД</v>
      </c>
      <c r="B490" s="105" t="str">
        <f t="shared" si="34"/>
        <v>121228499</v>
      </c>
      <c r="C490" s="581">
        <f t="shared" si="35"/>
        <v>44561</v>
      </c>
      <c r="D490" s="105" t="s">
        <v>583</v>
      </c>
      <c r="E490" s="496">
        <v>1</v>
      </c>
      <c r="F490" s="105" t="s">
        <v>582</v>
      </c>
      <c r="H490" s="105">
        <f>'Справка 6'!D43</f>
        <v>117952</v>
      </c>
    </row>
    <row r="491" spans="1:8" ht="15">
      <c r="A491" s="105" t="str">
        <f t="shared" si="33"/>
        <v>Синергон Холдинг АД</v>
      </c>
      <c r="B491" s="105" t="str">
        <f t="shared" si="34"/>
        <v>121228499</v>
      </c>
      <c r="C491" s="581">
        <f t="shared" si="35"/>
        <v>44561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">
      <c r="A492" s="105" t="str">
        <f t="shared" si="33"/>
        <v>Синергон Холдинг АД</v>
      </c>
      <c r="B492" s="105" t="str">
        <f t="shared" si="34"/>
        <v>121228499</v>
      </c>
      <c r="C492" s="581">
        <f t="shared" si="35"/>
        <v>44561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">
      <c r="A493" s="105" t="str">
        <f t="shared" si="33"/>
        <v>Синергон Холдинг АД</v>
      </c>
      <c r="B493" s="105" t="str">
        <f t="shared" si="34"/>
        <v>121228499</v>
      </c>
      <c r="C493" s="581">
        <f t="shared" si="35"/>
        <v>44561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">
      <c r="A494" s="105" t="str">
        <f t="shared" si="33"/>
        <v>Синергон Холдинг АД</v>
      </c>
      <c r="B494" s="105" t="str">
        <f t="shared" si="34"/>
        <v>121228499</v>
      </c>
      <c r="C494" s="581">
        <f t="shared" si="35"/>
        <v>44561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">
      <c r="A495" s="105" t="str">
        <f t="shared" si="33"/>
        <v>Синергон Холдинг АД</v>
      </c>
      <c r="B495" s="105" t="str">
        <f t="shared" si="34"/>
        <v>121228499</v>
      </c>
      <c r="C495" s="581">
        <f t="shared" si="35"/>
        <v>44561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">
      <c r="A496" s="105" t="str">
        <f t="shared" si="33"/>
        <v>Синергон Холдинг АД</v>
      </c>
      <c r="B496" s="105" t="str">
        <f t="shared" si="34"/>
        <v>121228499</v>
      </c>
      <c r="C496" s="581">
        <f t="shared" si="35"/>
        <v>44561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">
      <c r="A497" s="105" t="str">
        <f t="shared" si="33"/>
        <v>Синергон Холдинг АД</v>
      </c>
      <c r="B497" s="105" t="str">
        <f t="shared" si="34"/>
        <v>121228499</v>
      </c>
      <c r="C497" s="581">
        <f t="shared" si="35"/>
        <v>44561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">
      <c r="A498" s="105" t="str">
        <f t="shared" si="33"/>
        <v>Синергон Холдинг АД</v>
      </c>
      <c r="B498" s="105" t="str">
        <f t="shared" si="34"/>
        <v>121228499</v>
      </c>
      <c r="C498" s="581">
        <f t="shared" si="35"/>
        <v>44561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">
      <c r="A499" s="105" t="str">
        <f t="shared" si="33"/>
        <v>Синергон Холдинг АД</v>
      </c>
      <c r="B499" s="105" t="str">
        <f t="shared" si="34"/>
        <v>121228499</v>
      </c>
      <c r="C499" s="581">
        <f t="shared" si="35"/>
        <v>44561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">
      <c r="A500" s="105" t="str">
        <f t="shared" si="33"/>
        <v>Синергон Холдинг АД</v>
      </c>
      <c r="B500" s="105" t="str">
        <f t="shared" si="34"/>
        <v>121228499</v>
      </c>
      <c r="C500" s="581">
        <f t="shared" si="35"/>
        <v>44561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">
      <c r="A501" s="105" t="str">
        <f t="shared" si="33"/>
        <v>Синергон Холдинг АД</v>
      </c>
      <c r="B501" s="105" t="str">
        <f t="shared" si="34"/>
        <v>121228499</v>
      </c>
      <c r="C501" s="581">
        <f t="shared" si="35"/>
        <v>44561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">
      <c r="A502" s="105" t="str">
        <f t="shared" si="33"/>
        <v>Синергон Холдинг АД</v>
      </c>
      <c r="B502" s="105" t="str">
        <f t="shared" si="34"/>
        <v>121228499</v>
      </c>
      <c r="C502" s="581">
        <f t="shared" si="35"/>
        <v>44561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">
      <c r="A503" s="105" t="str">
        <f t="shared" si="33"/>
        <v>Синергон Холдинг АД</v>
      </c>
      <c r="B503" s="105" t="str">
        <f t="shared" si="34"/>
        <v>121228499</v>
      </c>
      <c r="C503" s="581">
        <f t="shared" si="35"/>
        <v>44561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">
      <c r="A504" s="105" t="str">
        <f t="shared" si="33"/>
        <v>Синергон Холдинг АД</v>
      </c>
      <c r="B504" s="105" t="str">
        <f t="shared" si="34"/>
        <v>121228499</v>
      </c>
      <c r="C504" s="581">
        <f t="shared" si="35"/>
        <v>44561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">
      <c r="A505" s="105" t="str">
        <f t="shared" si="33"/>
        <v>Синергон Холдинг АД</v>
      </c>
      <c r="B505" s="105" t="str">
        <f t="shared" si="34"/>
        <v>121228499</v>
      </c>
      <c r="C505" s="581">
        <f t="shared" si="35"/>
        <v>44561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">
      <c r="A506" s="105" t="str">
        <f t="shared" si="33"/>
        <v>Синергон Холдинг АД</v>
      </c>
      <c r="B506" s="105" t="str">
        <f t="shared" si="34"/>
        <v>121228499</v>
      </c>
      <c r="C506" s="581">
        <f t="shared" si="35"/>
        <v>44561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">
      <c r="A507" s="105" t="str">
        <f t="shared" si="33"/>
        <v>Синергон Холдинг АД</v>
      </c>
      <c r="B507" s="105" t="str">
        <f t="shared" si="34"/>
        <v>121228499</v>
      </c>
      <c r="C507" s="581">
        <f t="shared" si="35"/>
        <v>44561</v>
      </c>
      <c r="D507" s="105" t="s">
        <v>562</v>
      </c>
      <c r="E507" s="496">
        <v>2</v>
      </c>
      <c r="F507" s="105" t="s">
        <v>561</v>
      </c>
      <c r="H507" s="105">
        <f>'Справка 6'!E30</f>
        <v>1750</v>
      </c>
    </row>
    <row r="508" spans="1:8" ht="15">
      <c r="A508" s="105" t="str">
        <f t="shared" si="33"/>
        <v>Синергон Холдинг АД</v>
      </c>
      <c r="B508" s="105" t="str">
        <f t="shared" si="34"/>
        <v>121228499</v>
      </c>
      <c r="C508" s="581">
        <f t="shared" si="35"/>
        <v>44561</v>
      </c>
      <c r="D508" s="105" t="s">
        <v>563</v>
      </c>
      <c r="E508" s="496">
        <v>2</v>
      </c>
      <c r="F508" s="105" t="s">
        <v>108</v>
      </c>
      <c r="H508" s="105">
        <f>'Справка 6'!E31</f>
        <v>1750</v>
      </c>
    </row>
    <row r="509" spans="1:8" ht="15">
      <c r="A509" s="105" t="str">
        <f t="shared" si="33"/>
        <v>Синергон Холдинг АД</v>
      </c>
      <c r="B509" s="105" t="str">
        <f t="shared" si="34"/>
        <v>121228499</v>
      </c>
      <c r="C509" s="581">
        <f t="shared" si="35"/>
        <v>44561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">
      <c r="A510" s="105" t="str">
        <f t="shared" si="33"/>
        <v>Синергон Холдинг АД</v>
      </c>
      <c r="B510" s="105" t="str">
        <f t="shared" si="34"/>
        <v>121228499</v>
      </c>
      <c r="C510" s="581">
        <f t="shared" si="35"/>
        <v>44561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">
      <c r="A511" s="105" t="str">
        <f t="shared" si="33"/>
        <v>Синергон Холдинг АД</v>
      </c>
      <c r="B511" s="105" t="str">
        <f t="shared" si="34"/>
        <v>121228499</v>
      </c>
      <c r="C511" s="581">
        <f t="shared" si="35"/>
        <v>44561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">
      <c r="A512" s="105" t="str">
        <f t="shared" si="33"/>
        <v>Синергон Холдинг АД</v>
      </c>
      <c r="B512" s="105" t="str">
        <f t="shared" si="34"/>
        <v>121228499</v>
      </c>
      <c r="C512" s="581">
        <f t="shared" si="35"/>
        <v>44561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">
      <c r="A513" s="105" t="str">
        <f t="shared" si="33"/>
        <v>Синергон Холдинг АД</v>
      </c>
      <c r="B513" s="105" t="str">
        <f t="shared" si="34"/>
        <v>121228499</v>
      </c>
      <c r="C513" s="581">
        <f t="shared" si="35"/>
        <v>44561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">
      <c r="A514" s="105" t="str">
        <f t="shared" si="33"/>
        <v>Синергон Холдинг АД</v>
      </c>
      <c r="B514" s="105" t="str">
        <f t="shared" si="34"/>
        <v>121228499</v>
      </c>
      <c r="C514" s="581">
        <f t="shared" si="35"/>
        <v>44561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">
      <c r="A515" s="105" t="str">
        <f t="shared" si="33"/>
        <v>Синергон Холдинг АД</v>
      </c>
      <c r="B515" s="105" t="str">
        <f t="shared" si="34"/>
        <v>121228499</v>
      </c>
      <c r="C515" s="581">
        <f t="shared" si="35"/>
        <v>44561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">
      <c r="A516" s="105" t="str">
        <f t="shared" si="33"/>
        <v>Синергон Холдинг АД</v>
      </c>
      <c r="B516" s="105" t="str">
        <f t="shared" si="34"/>
        <v>121228499</v>
      </c>
      <c r="C516" s="581">
        <f t="shared" si="35"/>
        <v>44561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">
      <c r="A517" s="105" t="str">
        <f t="shared" si="33"/>
        <v>Синергон Холдинг АД</v>
      </c>
      <c r="B517" s="105" t="str">
        <f t="shared" si="34"/>
        <v>121228499</v>
      </c>
      <c r="C517" s="581">
        <f t="shared" si="35"/>
        <v>44561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">
      <c r="A518" s="105" t="str">
        <f t="shared" si="33"/>
        <v>Синергон Холдинг АД</v>
      </c>
      <c r="B518" s="105" t="str">
        <f t="shared" si="34"/>
        <v>121228499</v>
      </c>
      <c r="C518" s="581">
        <f t="shared" si="35"/>
        <v>44561</v>
      </c>
      <c r="D518" s="105" t="s">
        <v>578</v>
      </c>
      <c r="E518" s="496">
        <v>2</v>
      </c>
      <c r="F518" s="105" t="s">
        <v>827</v>
      </c>
      <c r="H518" s="105">
        <f>'Справка 6'!E41</f>
        <v>1750</v>
      </c>
    </row>
    <row r="519" spans="1:8" ht="15">
      <c r="A519" s="105" t="str">
        <f t="shared" si="33"/>
        <v>Синергон Холдинг АД</v>
      </c>
      <c r="B519" s="105" t="str">
        <f t="shared" si="34"/>
        <v>121228499</v>
      </c>
      <c r="C519" s="581">
        <f t="shared" si="35"/>
        <v>44561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">
      <c r="A520" s="105" t="str">
        <f t="shared" si="33"/>
        <v>Синергон Холдинг АД</v>
      </c>
      <c r="B520" s="105" t="str">
        <f t="shared" si="34"/>
        <v>121228499</v>
      </c>
      <c r="C520" s="581">
        <f t="shared" si="35"/>
        <v>44561</v>
      </c>
      <c r="D520" s="105" t="s">
        <v>583</v>
      </c>
      <c r="E520" s="496">
        <v>2</v>
      </c>
      <c r="F520" s="105" t="s">
        <v>582</v>
      </c>
      <c r="H520" s="105">
        <f>'Справка 6'!E43</f>
        <v>1750</v>
      </c>
    </row>
    <row r="521" spans="1:8" ht="15">
      <c r="A521" s="105" t="str">
        <f t="shared" si="33"/>
        <v>Синергон Холдинг АД</v>
      </c>
      <c r="B521" s="105" t="str">
        <f t="shared" si="34"/>
        <v>121228499</v>
      </c>
      <c r="C521" s="581">
        <f t="shared" si="35"/>
        <v>44561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">
      <c r="A522" s="105" t="str">
        <f t="shared" si="33"/>
        <v>Синергон Холдинг АД</v>
      </c>
      <c r="B522" s="105" t="str">
        <f t="shared" si="34"/>
        <v>121228499</v>
      </c>
      <c r="C522" s="581">
        <f t="shared" si="35"/>
        <v>44561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">
      <c r="A523" s="105" t="str">
        <f t="shared" si="33"/>
        <v>Синергон Холдинг АД</v>
      </c>
      <c r="B523" s="105" t="str">
        <f t="shared" si="34"/>
        <v>121228499</v>
      </c>
      <c r="C523" s="581">
        <f t="shared" si="35"/>
        <v>44561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">
      <c r="A524" s="105" t="str">
        <f t="shared" si="33"/>
        <v>Синергон Холдинг АД</v>
      </c>
      <c r="B524" s="105" t="str">
        <f t="shared" si="34"/>
        <v>121228499</v>
      </c>
      <c r="C524" s="581">
        <f t="shared" si="35"/>
        <v>44561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">
      <c r="A525" s="105" t="str">
        <f aca="true" t="shared" si="36" ref="A525:A588">pdeName</f>
        <v>Синергон Холдинг АД</v>
      </c>
      <c r="B525" s="105" t="str">
        <f aca="true" t="shared" si="37" ref="B525:B588">pdeBulstat</f>
        <v>121228499</v>
      </c>
      <c r="C525" s="581">
        <f aca="true" t="shared" si="38" ref="C525:C588">endDate</f>
        <v>44561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">
      <c r="A526" s="105" t="str">
        <f t="shared" si="36"/>
        <v>Синергон Холдинг АД</v>
      </c>
      <c r="B526" s="105" t="str">
        <f t="shared" si="37"/>
        <v>121228499</v>
      </c>
      <c r="C526" s="581">
        <f t="shared" si="38"/>
        <v>44561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">
      <c r="A527" s="105" t="str">
        <f t="shared" si="36"/>
        <v>Синергон Холдинг АД</v>
      </c>
      <c r="B527" s="105" t="str">
        <f t="shared" si="37"/>
        <v>121228499</v>
      </c>
      <c r="C527" s="581">
        <f t="shared" si="38"/>
        <v>44561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">
      <c r="A528" s="105" t="str">
        <f t="shared" si="36"/>
        <v>Синергон Холдинг АД</v>
      </c>
      <c r="B528" s="105" t="str">
        <f t="shared" si="37"/>
        <v>121228499</v>
      </c>
      <c r="C528" s="581">
        <f t="shared" si="38"/>
        <v>44561</v>
      </c>
      <c r="D528" s="105" t="s">
        <v>543</v>
      </c>
      <c r="E528" s="496">
        <v>3</v>
      </c>
      <c r="F528" s="105" t="s">
        <v>542</v>
      </c>
      <c r="H528" s="105">
        <f>'Справка 6'!F18</f>
        <v>2</v>
      </c>
    </row>
    <row r="529" spans="1:8" ht="15">
      <c r="A529" s="105" t="str">
        <f t="shared" si="36"/>
        <v>Синергон Холдинг АД</v>
      </c>
      <c r="B529" s="105" t="str">
        <f t="shared" si="37"/>
        <v>121228499</v>
      </c>
      <c r="C529" s="581">
        <f t="shared" si="38"/>
        <v>44561</v>
      </c>
      <c r="D529" s="105" t="s">
        <v>545</v>
      </c>
      <c r="E529" s="496">
        <v>3</v>
      </c>
      <c r="F529" s="105" t="s">
        <v>828</v>
      </c>
      <c r="H529" s="105">
        <f>'Справка 6'!F19</f>
        <v>2</v>
      </c>
    </row>
    <row r="530" spans="1:8" ht="15">
      <c r="A530" s="105" t="str">
        <f t="shared" si="36"/>
        <v>Синергон Холдинг АД</v>
      </c>
      <c r="B530" s="105" t="str">
        <f t="shared" si="37"/>
        <v>121228499</v>
      </c>
      <c r="C530" s="581">
        <f t="shared" si="38"/>
        <v>44561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">
      <c r="A531" s="105" t="str">
        <f t="shared" si="36"/>
        <v>Синергон Холдинг АД</v>
      </c>
      <c r="B531" s="105" t="str">
        <f t="shared" si="37"/>
        <v>121228499</v>
      </c>
      <c r="C531" s="581">
        <f t="shared" si="38"/>
        <v>44561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">
      <c r="A532" s="105" t="str">
        <f t="shared" si="36"/>
        <v>Синергон Холдинг АД</v>
      </c>
      <c r="B532" s="105" t="str">
        <f t="shared" si="37"/>
        <v>121228499</v>
      </c>
      <c r="C532" s="581">
        <f t="shared" si="38"/>
        <v>44561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">
      <c r="A533" s="105" t="str">
        <f t="shared" si="36"/>
        <v>Синергон Холдинг АД</v>
      </c>
      <c r="B533" s="105" t="str">
        <f t="shared" si="37"/>
        <v>121228499</v>
      </c>
      <c r="C533" s="581">
        <f t="shared" si="38"/>
        <v>44561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">
      <c r="A534" s="105" t="str">
        <f t="shared" si="36"/>
        <v>Синергон Холдинг АД</v>
      </c>
      <c r="B534" s="105" t="str">
        <f t="shared" si="37"/>
        <v>121228499</v>
      </c>
      <c r="C534" s="581">
        <f t="shared" si="38"/>
        <v>44561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">
      <c r="A535" s="105" t="str">
        <f t="shared" si="36"/>
        <v>Синергон Холдинг АД</v>
      </c>
      <c r="B535" s="105" t="str">
        <f t="shared" si="37"/>
        <v>121228499</v>
      </c>
      <c r="C535" s="581">
        <f t="shared" si="38"/>
        <v>44561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">
      <c r="A536" s="105" t="str">
        <f t="shared" si="36"/>
        <v>Синергон Холдинг АД</v>
      </c>
      <c r="B536" s="105" t="str">
        <f t="shared" si="37"/>
        <v>121228499</v>
      </c>
      <c r="C536" s="581">
        <f t="shared" si="38"/>
        <v>44561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">
      <c r="A537" s="105" t="str">
        <f t="shared" si="36"/>
        <v>Синергон Холдинг АД</v>
      </c>
      <c r="B537" s="105" t="str">
        <f t="shared" si="37"/>
        <v>121228499</v>
      </c>
      <c r="C537" s="581">
        <f t="shared" si="38"/>
        <v>44561</v>
      </c>
      <c r="D537" s="105" t="s">
        <v>562</v>
      </c>
      <c r="E537" s="496">
        <v>3</v>
      </c>
      <c r="F537" s="105" t="s">
        <v>561</v>
      </c>
      <c r="H537" s="105">
        <f>'Справка 6'!F30</f>
        <v>1572</v>
      </c>
    </row>
    <row r="538" spans="1:8" ht="15">
      <c r="A538" s="105" t="str">
        <f t="shared" si="36"/>
        <v>Синергон Холдинг АД</v>
      </c>
      <c r="B538" s="105" t="str">
        <f t="shared" si="37"/>
        <v>121228499</v>
      </c>
      <c r="C538" s="581">
        <f t="shared" si="38"/>
        <v>44561</v>
      </c>
      <c r="D538" s="105" t="s">
        <v>563</v>
      </c>
      <c r="E538" s="496">
        <v>3</v>
      </c>
      <c r="F538" s="105" t="s">
        <v>108</v>
      </c>
      <c r="H538" s="105">
        <f>'Справка 6'!F31</f>
        <v>1572</v>
      </c>
    </row>
    <row r="539" spans="1:8" ht="15">
      <c r="A539" s="105" t="str">
        <f t="shared" si="36"/>
        <v>Синергон Холдинг АД</v>
      </c>
      <c r="B539" s="105" t="str">
        <f t="shared" si="37"/>
        <v>121228499</v>
      </c>
      <c r="C539" s="581">
        <f t="shared" si="38"/>
        <v>44561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">
      <c r="A540" s="105" t="str">
        <f t="shared" si="36"/>
        <v>Синергон Холдинг АД</v>
      </c>
      <c r="B540" s="105" t="str">
        <f t="shared" si="37"/>
        <v>121228499</v>
      </c>
      <c r="C540" s="581">
        <f t="shared" si="38"/>
        <v>44561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">
      <c r="A541" s="105" t="str">
        <f t="shared" si="36"/>
        <v>Синергон Холдинг АД</v>
      </c>
      <c r="B541" s="105" t="str">
        <f t="shared" si="37"/>
        <v>121228499</v>
      </c>
      <c r="C541" s="581">
        <f t="shared" si="38"/>
        <v>44561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">
      <c r="A542" s="105" t="str">
        <f t="shared" si="36"/>
        <v>Синергон Холдинг АД</v>
      </c>
      <c r="B542" s="105" t="str">
        <f t="shared" si="37"/>
        <v>121228499</v>
      </c>
      <c r="C542" s="581">
        <f t="shared" si="38"/>
        <v>44561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">
      <c r="A543" s="105" t="str">
        <f t="shared" si="36"/>
        <v>Синергон Холдинг АД</v>
      </c>
      <c r="B543" s="105" t="str">
        <f t="shared" si="37"/>
        <v>121228499</v>
      </c>
      <c r="C543" s="581">
        <f t="shared" si="38"/>
        <v>44561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">
      <c r="A544" s="105" t="str">
        <f t="shared" si="36"/>
        <v>Синергон Холдинг АД</v>
      </c>
      <c r="B544" s="105" t="str">
        <f t="shared" si="37"/>
        <v>121228499</v>
      </c>
      <c r="C544" s="581">
        <f t="shared" si="38"/>
        <v>44561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">
      <c r="A545" s="105" t="str">
        <f t="shared" si="36"/>
        <v>Синергон Холдинг АД</v>
      </c>
      <c r="B545" s="105" t="str">
        <f t="shared" si="37"/>
        <v>121228499</v>
      </c>
      <c r="C545" s="581">
        <f t="shared" si="38"/>
        <v>44561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">
      <c r="A546" s="105" t="str">
        <f t="shared" si="36"/>
        <v>Синергон Холдинг АД</v>
      </c>
      <c r="B546" s="105" t="str">
        <f t="shared" si="37"/>
        <v>121228499</v>
      </c>
      <c r="C546" s="581">
        <f t="shared" si="38"/>
        <v>44561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">
      <c r="A547" s="105" t="str">
        <f t="shared" si="36"/>
        <v>Синергон Холдинг АД</v>
      </c>
      <c r="B547" s="105" t="str">
        <f t="shared" si="37"/>
        <v>121228499</v>
      </c>
      <c r="C547" s="581">
        <f t="shared" si="38"/>
        <v>44561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">
      <c r="A548" s="105" t="str">
        <f t="shared" si="36"/>
        <v>Синергон Холдинг АД</v>
      </c>
      <c r="B548" s="105" t="str">
        <f t="shared" si="37"/>
        <v>121228499</v>
      </c>
      <c r="C548" s="581">
        <f t="shared" si="38"/>
        <v>44561</v>
      </c>
      <c r="D548" s="105" t="s">
        <v>578</v>
      </c>
      <c r="E548" s="496">
        <v>3</v>
      </c>
      <c r="F548" s="105" t="s">
        <v>827</v>
      </c>
      <c r="H548" s="105">
        <f>'Справка 6'!F41</f>
        <v>1572</v>
      </c>
    </row>
    <row r="549" spans="1:8" ht="15">
      <c r="A549" s="105" t="str">
        <f t="shared" si="36"/>
        <v>Синергон Холдинг АД</v>
      </c>
      <c r="B549" s="105" t="str">
        <f t="shared" si="37"/>
        <v>121228499</v>
      </c>
      <c r="C549" s="581">
        <f t="shared" si="38"/>
        <v>44561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">
      <c r="A550" s="105" t="str">
        <f t="shared" si="36"/>
        <v>Синергон Холдинг АД</v>
      </c>
      <c r="B550" s="105" t="str">
        <f t="shared" si="37"/>
        <v>121228499</v>
      </c>
      <c r="C550" s="581">
        <f t="shared" si="38"/>
        <v>44561</v>
      </c>
      <c r="D550" s="105" t="s">
        <v>583</v>
      </c>
      <c r="E550" s="496">
        <v>3</v>
      </c>
      <c r="F550" s="105" t="s">
        <v>582</v>
      </c>
      <c r="H550" s="105">
        <f>'Справка 6'!F43</f>
        <v>1574</v>
      </c>
    </row>
    <row r="551" spans="1:8" ht="15">
      <c r="A551" s="105" t="str">
        <f t="shared" si="36"/>
        <v>Синергон Холдинг АД</v>
      </c>
      <c r="B551" s="105" t="str">
        <f t="shared" si="37"/>
        <v>121228499</v>
      </c>
      <c r="C551" s="581">
        <f t="shared" si="38"/>
        <v>44561</v>
      </c>
      <c r="D551" s="105" t="s">
        <v>523</v>
      </c>
      <c r="E551" s="496">
        <v>4</v>
      </c>
      <c r="F551" s="105" t="s">
        <v>522</v>
      </c>
      <c r="H551" s="105">
        <f>'Справка 6'!G11</f>
        <v>7213</v>
      </c>
    </row>
    <row r="552" spans="1:8" ht="15">
      <c r="A552" s="105" t="str">
        <f t="shared" si="36"/>
        <v>Синергон Холдинг АД</v>
      </c>
      <c r="B552" s="105" t="str">
        <f t="shared" si="37"/>
        <v>121228499</v>
      </c>
      <c r="C552" s="581">
        <f t="shared" si="38"/>
        <v>44561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">
      <c r="A553" s="105" t="str">
        <f t="shared" si="36"/>
        <v>Синергон Холдинг АД</v>
      </c>
      <c r="B553" s="105" t="str">
        <f t="shared" si="37"/>
        <v>121228499</v>
      </c>
      <c r="C553" s="581">
        <f t="shared" si="38"/>
        <v>44561</v>
      </c>
      <c r="D553" s="105" t="s">
        <v>529</v>
      </c>
      <c r="E553" s="496">
        <v>4</v>
      </c>
      <c r="F553" s="105" t="s">
        <v>528</v>
      </c>
      <c r="H553" s="105">
        <f>'Справка 6'!G13</f>
        <v>30</v>
      </c>
    </row>
    <row r="554" spans="1:8" ht="15">
      <c r="A554" s="105" t="str">
        <f t="shared" si="36"/>
        <v>Синергон Холдинг АД</v>
      </c>
      <c r="B554" s="105" t="str">
        <f t="shared" si="37"/>
        <v>121228499</v>
      </c>
      <c r="C554" s="581">
        <f t="shared" si="38"/>
        <v>44561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">
      <c r="A555" s="105" t="str">
        <f t="shared" si="36"/>
        <v>Синергон Холдинг АД</v>
      </c>
      <c r="B555" s="105" t="str">
        <f t="shared" si="37"/>
        <v>121228499</v>
      </c>
      <c r="C555" s="581">
        <f t="shared" si="38"/>
        <v>44561</v>
      </c>
      <c r="D555" s="105" t="s">
        <v>535</v>
      </c>
      <c r="E555" s="496">
        <v>4</v>
      </c>
      <c r="F555" s="105" t="s">
        <v>534</v>
      </c>
      <c r="H555" s="105">
        <f>'Справка 6'!G15</f>
        <v>433</v>
      </c>
    </row>
    <row r="556" spans="1:8" ht="15">
      <c r="A556" s="105" t="str">
        <f t="shared" si="36"/>
        <v>Синергон Холдинг АД</v>
      </c>
      <c r="B556" s="105" t="str">
        <f t="shared" si="37"/>
        <v>121228499</v>
      </c>
      <c r="C556" s="581">
        <f t="shared" si="38"/>
        <v>44561</v>
      </c>
      <c r="D556" s="105" t="s">
        <v>537</v>
      </c>
      <c r="E556" s="496">
        <v>4</v>
      </c>
      <c r="F556" s="105" t="s">
        <v>536</v>
      </c>
      <c r="H556" s="105">
        <f>'Справка 6'!G16</f>
        <v>71</v>
      </c>
    </row>
    <row r="557" spans="1:8" ht="15">
      <c r="A557" s="105" t="str">
        <f t="shared" si="36"/>
        <v>Синергон Холдинг АД</v>
      </c>
      <c r="B557" s="105" t="str">
        <f t="shared" si="37"/>
        <v>121228499</v>
      </c>
      <c r="C557" s="581">
        <f t="shared" si="38"/>
        <v>44561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">
      <c r="A558" s="105" t="str">
        <f t="shared" si="36"/>
        <v>Синергон Холдинг АД</v>
      </c>
      <c r="B558" s="105" t="str">
        <f t="shared" si="37"/>
        <v>121228499</v>
      </c>
      <c r="C558" s="581">
        <f t="shared" si="38"/>
        <v>44561</v>
      </c>
      <c r="D558" s="105" t="s">
        <v>543</v>
      </c>
      <c r="E558" s="496">
        <v>4</v>
      </c>
      <c r="F558" s="105" t="s">
        <v>542</v>
      </c>
      <c r="H558" s="105">
        <f>'Справка 6'!G18</f>
        <v>66</v>
      </c>
    </row>
    <row r="559" spans="1:8" ht="15">
      <c r="A559" s="105" t="str">
        <f t="shared" si="36"/>
        <v>Синергон Холдинг АД</v>
      </c>
      <c r="B559" s="105" t="str">
        <f t="shared" si="37"/>
        <v>121228499</v>
      </c>
      <c r="C559" s="581">
        <f t="shared" si="38"/>
        <v>44561</v>
      </c>
      <c r="D559" s="105" t="s">
        <v>545</v>
      </c>
      <c r="E559" s="496">
        <v>4</v>
      </c>
      <c r="F559" s="105" t="s">
        <v>828</v>
      </c>
      <c r="H559" s="105">
        <f>'Справка 6'!G19</f>
        <v>7813</v>
      </c>
    </row>
    <row r="560" spans="1:8" ht="15">
      <c r="A560" s="105" t="str">
        <f t="shared" si="36"/>
        <v>Синергон Холдинг АД</v>
      </c>
      <c r="B560" s="105" t="str">
        <f t="shared" si="37"/>
        <v>121228499</v>
      </c>
      <c r="C560" s="581">
        <f t="shared" si="38"/>
        <v>44561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">
      <c r="A561" s="105" t="str">
        <f t="shared" si="36"/>
        <v>Синергон Холдинг АД</v>
      </c>
      <c r="B561" s="105" t="str">
        <f t="shared" si="37"/>
        <v>121228499</v>
      </c>
      <c r="C561" s="581">
        <f t="shared" si="38"/>
        <v>44561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">
      <c r="A562" s="105" t="str">
        <f t="shared" si="36"/>
        <v>Синергон Холдинг АД</v>
      </c>
      <c r="B562" s="105" t="str">
        <f t="shared" si="37"/>
        <v>121228499</v>
      </c>
      <c r="C562" s="581">
        <f t="shared" si="38"/>
        <v>44561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 ht="15">
      <c r="A563" s="105" t="str">
        <f t="shared" si="36"/>
        <v>Синергон Холдинг АД</v>
      </c>
      <c r="B563" s="105" t="str">
        <f t="shared" si="37"/>
        <v>121228499</v>
      </c>
      <c r="C563" s="581">
        <f t="shared" si="38"/>
        <v>44561</v>
      </c>
      <c r="D563" s="105" t="s">
        <v>555</v>
      </c>
      <c r="E563" s="496">
        <v>4</v>
      </c>
      <c r="F563" s="105" t="s">
        <v>554</v>
      </c>
      <c r="H563" s="105">
        <f>'Справка 6'!G25</f>
        <v>0</v>
      </c>
    </row>
    <row r="564" spans="1:8" ht="15">
      <c r="A564" s="105" t="str">
        <f t="shared" si="36"/>
        <v>Синергон Холдинг АД</v>
      </c>
      <c r="B564" s="105" t="str">
        <f t="shared" si="37"/>
        <v>121228499</v>
      </c>
      <c r="C564" s="581">
        <f t="shared" si="38"/>
        <v>44561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">
      <c r="A565" s="105" t="str">
        <f t="shared" si="36"/>
        <v>Синергон Холдинг АД</v>
      </c>
      <c r="B565" s="105" t="str">
        <f t="shared" si="37"/>
        <v>121228499</v>
      </c>
      <c r="C565" s="581">
        <f t="shared" si="38"/>
        <v>44561</v>
      </c>
      <c r="D565" s="105" t="s">
        <v>558</v>
      </c>
      <c r="E565" s="496">
        <v>4</v>
      </c>
      <c r="F565" s="105" t="s">
        <v>542</v>
      </c>
      <c r="H565" s="105">
        <f>'Справка 6'!G27</f>
        <v>0</v>
      </c>
    </row>
    <row r="566" spans="1:8" ht="15">
      <c r="A566" s="105" t="str">
        <f t="shared" si="36"/>
        <v>Синергон Холдинг АД</v>
      </c>
      <c r="B566" s="105" t="str">
        <f t="shared" si="37"/>
        <v>121228499</v>
      </c>
      <c r="C566" s="581">
        <f t="shared" si="38"/>
        <v>44561</v>
      </c>
      <c r="D566" s="105" t="s">
        <v>560</v>
      </c>
      <c r="E566" s="496">
        <v>4</v>
      </c>
      <c r="F566" s="105" t="s">
        <v>863</v>
      </c>
      <c r="H566" s="105">
        <f>'Справка 6'!G28</f>
        <v>0</v>
      </c>
    </row>
    <row r="567" spans="1:8" ht="15">
      <c r="A567" s="105" t="str">
        <f t="shared" si="36"/>
        <v>Синергон Холдинг АД</v>
      </c>
      <c r="B567" s="105" t="str">
        <f t="shared" si="37"/>
        <v>121228499</v>
      </c>
      <c r="C567" s="581">
        <f t="shared" si="38"/>
        <v>44561</v>
      </c>
      <c r="D567" s="105" t="s">
        <v>562</v>
      </c>
      <c r="E567" s="496">
        <v>4</v>
      </c>
      <c r="F567" s="105" t="s">
        <v>561</v>
      </c>
      <c r="H567" s="105">
        <f>'Справка 6'!G30</f>
        <v>110315</v>
      </c>
    </row>
    <row r="568" spans="1:8" ht="15">
      <c r="A568" s="105" t="str">
        <f t="shared" si="36"/>
        <v>Синергон Холдинг АД</v>
      </c>
      <c r="B568" s="105" t="str">
        <f t="shared" si="37"/>
        <v>121228499</v>
      </c>
      <c r="C568" s="581">
        <f t="shared" si="38"/>
        <v>44561</v>
      </c>
      <c r="D568" s="105" t="s">
        <v>563</v>
      </c>
      <c r="E568" s="496">
        <v>4</v>
      </c>
      <c r="F568" s="105" t="s">
        <v>108</v>
      </c>
      <c r="H568" s="105">
        <f>'Справка 6'!G31</f>
        <v>110315</v>
      </c>
    </row>
    <row r="569" spans="1:8" ht="15">
      <c r="A569" s="105" t="str">
        <f t="shared" si="36"/>
        <v>Синергон Холдинг АД</v>
      </c>
      <c r="B569" s="105" t="str">
        <f t="shared" si="37"/>
        <v>121228499</v>
      </c>
      <c r="C569" s="581">
        <f t="shared" si="38"/>
        <v>44561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">
      <c r="A570" s="105" t="str">
        <f t="shared" si="36"/>
        <v>Синергон Холдинг АД</v>
      </c>
      <c r="B570" s="105" t="str">
        <f t="shared" si="37"/>
        <v>121228499</v>
      </c>
      <c r="C570" s="581">
        <f t="shared" si="38"/>
        <v>44561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 ht="15">
      <c r="A571" s="105" t="str">
        <f t="shared" si="36"/>
        <v>Синергон Холдинг АД</v>
      </c>
      <c r="B571" s="105" t="str">
        <f t="shared" si="37"/>
        <v>121228499</v>
      </c>
      <c r="C571" s="581">
        <f t="shared" si="38"/>
        <v>44561</v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 ht="15">
      <c r="A572" s="105" t="str">
        <f t="shared" si="36"/>
        <v>Синергон Холдинг АД</v>
      </c>
      <c r="B572" s="105" t="str">
        <f t="shared" si="37"/>
        <v>121228499</v>
      </c>
      <c r="C572" s="581">
        <f t="shared" si="38"/>
        <v>44561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">
      <c r="A573" s="105" t="str">
        <f t="shared" si="36"/>
        <v>Синергон Холдинг АД</v>
      </c>
      <c r="B573" s="105" t="str">
        <f t="shared" si="37"/>
        <v>121228499</v>
      </c>
      <c r="C573" s="581">
        <f t="shared" si="38"/>
        <v>44561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">
      <c r="A574" s="105" t="str">
        <f t="shared" si="36"/>
        <v>Синергон Холдинг АД</v>
      </c>
      <c r="B574" s="105" t="str">
        <f t="shared" si="37"/>
        <v>121228499</v>
      </c>
      <c r="C574" s="581">
        <f t="shared" si="38"/>
        <v>44561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">
      <c r="A575" s="105" t="str">
        <f t="shared" si="36"/>
        <v>Синергон Холдинг АД</v>
      </c>
      <c r="B575" s="105" t="str">
        <f t="shared" si="37"/>
        <v>121228499</v>
      </c>
      <c r="C575" s="581">
        <f t="shared" si="38"/>
        <v>44561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">
      <c r="A576" s="105" t="str">
        <f t="shared" si="36"/>
        <v>Синергон Холдинг АД</v>
      </c>
      <c r="B576" s="105" t="str">
        <f t="shared" si="37"/>
        <v>121228499</v>
      </c>
      <c r="C576" s="581">
        <f t="shared" si="38"/>
        <v>44561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">
      <c r="A577" s="105" t="str">
        <f t="shared" si="36"/>
        <v>Синергон Холдинг АД</v>
      </c>
      <c r="B577" s="105" t="str">
        <f t="shared" si="37"/>
        <v>121228499</v>
      </c>
      <c r="C577" s="581">
        <f t="shared" si="38"/>
        <v>44561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">
      <c r="A578" s="105" t="str">
        <f t="shared" si="36"/>
        <v>Синергон Холдинг АД</v>
      </c>
      <c r="B578" s="105" t="str">
        <f t="shared" si="37"/>
        <v>121228499</v>
      </c>
      <c r="C578" s="581">
        <f t="shared" si="38"/>
        <v>44561</v>
      </c>
      <c r="D578" s="105" t="s">
        <v>578</v>
      </c>
      <c r="E578" s="496">
        <v>4</v>
      </c>
      <c r="F578" s="105" t="s">
        <v>827</v>
      </c>
      <c r="H578" s="105">
        <f>'Справка 6'!G41</f>
        <v>110315</v>
      </c>
    </row>
    <row r="579" spans="1:8" ht="15">
      <c r="A579" s="105" t="str">
        <f t="shared" si="36"/>
        <v>Синергон Холдинг АД</v>
      </c>
      <c r="B579" s="105" t="str">
        <f t="shared" si="37"/>
        <v>121228499</v>
      </c>
      <c r="C579" s="581">
        <f t="shared" si="38"/>
        <v>44561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">
      <c r="A580" s="105" t="str">
        <f t="shared" si="36"/>
        <v>Синергон Холдинг АД</v>
      </c>
      <c r="B580" s="105" t="str">
        <f t="shared" si="37"/>
        <v>121228499</v>
      </c>
      <c r="C580" s="581">
        <f t="shared" si="38"/>
        <v>44561</v>
      </c>
      <c r="D580" s="105" t="s">
        <v>583</v>
      </c>
      <c r="E580" s="496">
        <v>4</v>
      </c>
      <c r="F580" s="105" t="s">
        <v>582</v>
      </c>
      <c r="H580" s="105">
        <f>'Справка 6'!G43</f>
        <v>118128</v>
      </c>
    </row>
    <row r="581" spans="1:8" ht="15">
      <c r="A581" s="105" t="str">
        <f t="shared" si="36"/>
        <v>Синергон Холдинг АД</v>
      </c>
      <c r="B581" s="105" t="str">
        <f t="shared" si="37"/>
        <v>121228499</v>
      </c>
      <c r="C581" s="581">
        <f t="shared" si="38"/>
        <v>44561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">
      <c r="A582" s="105" t="str">
        <f t="shared" si="36"/>
        <v>Синергон Холдинг АД</v>
      </c>
      <c r="B582" s="105" t="str">
        <f t="shared" si="37"/>
        <v>121228499</v>
      </c>
      <c r="C582" s="581">
        <f t="shared" si="38"/>
        <v>44561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">
      <c r="A583" s="105" t="str">
        <f t="shared" si="36"/>
        <v>Синергон Холдинг АД</v>
      </c>
      <c r="B583" s="105" t="str">
        <f t="shared" si="37"/>
        <v>121228499</v>
      </c>
      <c r="C583" s="581">
        <f t="shared" si="38"/>
        <v>44561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">
      <c r="A584" s="105" t="str">
        <f t="shared" si="36"/>
        <v>Синергон Холдинг АД</v>
      </c>
      <c r="B584" s="105" t="str">
        <f t="shared" si="37"/>
        <v>121228499</v>
      </c>
      <c r="C584" s="581">
        <f t="shared" si="38"/>
        <v>44561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">
      <c r="A585" s="105" t="str">
        <f t="shared" si="36"/>
        <v>Синергон Холдинг АД</v>
      </c>
      <c r="B585" s="105" t="str">
        <f t="shared" si="37"/>
        <v>121228499</v>
      </c>
      <c r="C585" s="581">
        <f t="shared" si="38"/>
        <v>44561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">
      <c r="A586" s="105" t="str">
        <f t="shared" si="36"/>
        <v>Синергон Холдинг АД</v>
      </c>
      <c r="B586" s="105" t="str">
        <f t="shared" si="37"/>
        <v>121228499</v>
      </c>
      <c r="C586" s="581">
        <f t="shared" si="38"/>
        <v>44561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">
      <c r="A587" s="105" t="str">
        <f t="shared" si="36"/>
        <v>Синергон Холдинг АД</v>
      </c>
      <c r="B587" s="105" t="str">
        <f t="shared" si="37"/>
        <v>121228499</v>
      </c>
      <c r="C587" s="581">
        <f t="shared" si="38"/>
        <v>44561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">
      <c r="A588" s="105" t="str">
        <f t="shared" si="36"/>
        <v>Синергон Холдинг АД</v>
      </c>
      <c r="B588" s="105" t="str">
        <f t="shared" si="37"/>
        <v>121228499</v>
      </c>
      <c r="C588" s="581">
        <f t="shared" si="38"/>
        <v>44561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">
      <c r="A589" s="105" t="str">
        <f aca="true" t="shared" si="39" ref="A589:A652">pdeName</f>
        <v>Синергон Холдинг АД</v>
      </c>
      <c r="B589" s="105" t="str">
        <f aca="true" t="shared" si="40" ref="B589:B652">pdeBulstat</f>
        <v>121228499</v>
      </c>
      <c r="C589" s="581">
        <f aca="true" t="shared" si="41" ref="C589:C652">endDate</f>
        <v>44561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">
      <c r="A590" s="105" t="str">
        <f t="shared" si="39"/>
        <v>Синергон Холдинг АД</v>
      </c>
      <c r="B590" s="105" t="str">
        <f t="shared" si="40"/>
        <v>121228499</v>
      </c>
      <c r="C590" s="581">
        <f t="shared" si="41"/>
        <v>44561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">
      <c r="A591" s="105" t="str">
        <f t="shared" si="39"/>
        <v>Синергон Холдинг АД</v>
      </c>
      <c r="B591" s="105" t="str">
        <f t="shared" si="40"/>
        <v>121228499</v>
      </c>
      <c r="C591" s="581">
        <f t="shared" si="41"/>
        <v>44561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">
      <c r="A592" s="105" t="str">
        <f t="shared" si="39"/>
        <v>Синергон Холдинг АД</v>
      </c>
      <c r="B592" s="105" t="str">
        <f t="shared" si="40"/>
        <v>121228499</v>
      </c>
      <c r="C592" s="581">
        <f t="shared" si="41"/>
        <v>44561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">
      <c r="A593" s="105" t="str">
        <f t="shared" si="39"/>
        <v>Синергон Холдинг АД</v>
      </c>
      <c r="B593" s="105" t="str">
        <f t="shared" si="40"/>
        <v>121228499</v>
      </c>
      <c r="C593" s="581">
        <f t="shared" si="41"/>
        <v>44561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">
      <c r="A594" s="105" t="str">
        <f t="shared" si="39"/>
        <v>Синергон Холдинг АД</v>
      </c>
      <c r="B594" s="105" t="str">
        <f t="shared" si="40"/>
        <v>121228499</v>
      </c>
      <c r="C594" s="581">
        <f t="shared" si="41"/>
        <v>44561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">
      <c r="A595" s="105" t="str">
        <f t="shared" si="39"/>
        <v>Синергон Холдинг АД</v>
      </c>
      <c r="B595" s="105" t="str">
        <f t="shared" si="40"/>
        <v>121228499</v>
      </c>
      <c r="C595" s="581">
        <f t="shared" si="41"/>
        <v>44561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">
      <c r="A596" s="105" t="str">
        <f t="shared" si="39"/>
        <v>Синергон Холдинг АД</v>
      </c>
      <c r="B596" s="105" t="str">
        <f t="shared" si="40"/>
        <v>121228499</v>
      </c>
      <c r="C596" s="581">
        <f t="shared" si="41"/>
        <v>44561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">
      <c r="A597" s="105" t="str">
        <f t="shared" si="39"/>
        <v>Синергон Холдинг АД</v>
      </c>
      <c r="B597" s="105" t="str">
        <f t="shared" si="40"/>
        <v>121228499</v>
      </c>
      <c r="C597" s="581">
        <f t="shared" si="41"/>
        <v>44561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">
      <c r="A598" s="105" t="str">
        <f t="shared" si="39"/>
        <v>Синергон Холдинг АД</v>
      </c>
      <c r="B598" s="105" t="str">
        <f t="shared" si="40"/>
        <v>121228499</v>
      </c>
      <c r="C598" s="581">
        <f t="shared" si="41"/>
        <v>44561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">
      <c r="A599" s="105" t="str">
        <f t="shared" si="39"/>
        <v>Синергон Холдинг АД</v>
      </c>
      <c r="B599" s="105" t="str">
        <f t="shared" si="40"/>
        <v>121228499</v>
      </c>
      <c r="C599" s="581">
        <f t="shared" si="41"/>
        <v>44561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">
      <c r="A600" s="105" t="str">
        <f t="shared" si="39"/>
        <v>Синергон Холдинг АД</v>
      </c>
      <c r="B600" s="105" t="str">
        <f t="shared" si="40"/>
        <v>121228499</v>
      </c>
      <c r="C600" s="581">
        <f t="shared" si="41"/>
        <v>44561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">
      <c r="A601" s="105" t="str">
        <f t="shared" si="39"/>
        <v>Синергон Холдинг АД</v>
      </c>
      <c r="B601" s="105" t="str">
        <f t="shared" si="40"/>
        <v>121228499</v>
      </c>
      <c r="C601" s="581">
        <f t="shared" si="41"/>
        <v>44561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">
      <c r="A602" s="105" t="str">
        <f t="shared" si="39"/>
        <v>Синергон Холдинг АД</v>
      </c>
      <c r="B602" s="105" t="str">
        <f t="shared" si="40"/>
        <v>121228499</v>
      </c>
      <c r="C602" s="581">
        <f t="shared" si="41"/>
        <v>44561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">
      <c r="A603" s="105" t="str">
        <f t="shared" si="39"/>
        <v>Синергон Холдинг АД</v>
      </c>
      <c r="B603" s="105" t="str">
        <f t="shared" si="40"/>
        <v>121228499</v>
      </c>
      <c r="C603" s="581">
        <f t="shared" si="41"/>
        <v>44561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">
      <c r="A604" s="105" t="str">
        <f t="shared" si="39"/>
        <v>Синергон Холдинг АД</v>
      </c>
      <c r="B604" s="105" t="str">
        <f t="shared" si="40"/>
        <v>121228499</v>
      </c>
      <c r="C604" s="581">
        <f t="shared" si="41"/>
        <v>44561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">
      <c r="A605" s="105" t="str">
        <f t="shared" si="39"/>
        <v>Синергон Холдинг АД</v>
      </c>
      <c r="B605" s="105" t="str">
        <f t="shared" si="40"/>
        <v>121228499</v>
      </c>
      <c r="C605" s="581">
        <f t="shared" si="41"/>
        <v>44561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">
      <c r="A606" s="105" t="str">
        <f t="shared" si="39"/>
        <v>Синергон Холдинг АД</v>
      </c>
      <c r="B606" s="105" t="str">
        <f t="shared" si="40"/>
        <v>121228499</v>
      </c>
      <c r="C606" s="581">
        <f t="shared" si="41"/>
        <v>44561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">
      <c r="A607" s="105" t="str">
        <f t="shared" si="39"/>
        <v>Синергон Холдинг АД</v>
      </c>
      <c r="B607" s="105" t="str">
        <f t="shared" si="40"/>
        <v>121228499</v>
      </c>
      <c r="C607" s="581">
        <f t="shared" si="41"/>
        <v>44561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">
      <c r="A608" s="105" t="str">
        <f t="shared" si="39"/>
        <v>Синергон Холдинг АД</v>
      </c>
      <c r="B608" s="105" t="str">
        <f t="shared" si="40"/>
        <v>121228499</v>
      </c>
      <c r="C608" s="581">
        <f t="shared" si="41"/>
        <v>44561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">
      <c r="A609" s="105" t="str">
        <f t="shared" si="39"/>
        <v>Синергон Холдинг АД</v>
      </c>
      <c r="B609" s="105" t="str">
        <f t="shared" si="40"/>
        <v>121228499</v>
      </c>
      <c r="C609" s="581">
        <f t="shared" si="41"/>
        <v>44561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">
      <c r="A610" s="105" t="str">
        <f t="shared" si="39"/>
        <v>Синергон Холдинг АД</v>
      </c>
      <c r="B610" s="105" t="str">
        <f t="shared" si="40"/>
        <v>121228499</v>
      </c>
      <c r="C610" s="581">
        <f t="shared" si="41"/>
        <v>44561</v>
      </c>
      <c r="D610" s="105" t="s">
        <v>583</v>
      </c>
      <c r="E610" s="496">
        <v>5</v>
      </c>
      <c r="F610" s="105" t="s">
        <v>582</v>
      </c>
      <c r="H610" s="105">
        <f>'Справка 6'!H43</f>
        <v>0</v>
      </c>
    </row>
    <row r="611" spans="1:8" ht="15">
      <c r="A611" s="105" t="str">
        <f t="shared" si="39"/>
        <v>Синергон Холдинг АД</v>
      </c>
      <c r="B611" s="105" t="str">
        <f t="shared" si="40"/>
        <v>121228499</v>
      </c>
      <c r="C611" s="581">
        <f t="shared" si="41"/>
        <v>44561</v>
      </c>
      <c r="D611" s="105" t="s">
        <v>523</v>
      </c>
      <c r="E611" s="496">
        <v>6</v>
      </c>
      <c r="F611" s="105" t="s">
        <v>522</v>
      </c>
      <c r="H611" s="105">
        <f>'Справка 6'!I11</f>
        <v>20</v>
      </c>
    </row>
    <row r="612" spans="1:8" ht="15">
      <c r="A612" s="105" t="str">
        <f t="shared" si="39"/>
        <v>Синергон Холдинг АД</v>
      </c>
      <c r="B612" s="105" t="str">
        <f t="shared" si="40"/>
        <v>121228499</v>
      </c>
      <c r="C612" s="581">
        <f t="shared" si="41"/>
        <v>44561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">
      <c r="A613" s="105" t="str">
        <f t="shared" si="39"/>
        <v>Синергон Холдинг АД</v>
      </c>
      <c r="B613" s="105" t="str">
        <f t="shared" si="40"/>
        <v>121228499</v>
      </c>
      <c r="C613" s="581">
        <f t="shared" si="41"/>
        <v>44561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">
      <c r="A614" s="105" t="str">
        <f t="shared" si="39"/>
        <v>Синергон Холдинг АД</v>
      </c>
      <c r="B614" s="105" t="str">
        <f t="shared" si="40"/>
        <v>121228499</v>
      </c>
      <c r="C614" s="581">
        <f t="shared" si="41"/>
        <v>44561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">
      <c r="A615" s="105" t="str">
        <f t="shared" si="39"/>
        <v>Синергон Холдинг АД</v>
      </c>
      <c r="B615" s="105" t="str">
        <f t="shared" si="40"/>
        <v>121228499</v>
      </c>
      <c r="C615" s="581">
        <f t="shared" si="41"/>
        <v>44561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">
      <c r="A616" s="105" t="str">
        <f t="shared" si="39"/>
        <v>Синергон Холдинг АД</v>
      </c>
      <c r="B616" s="105" t="str">
        <f t="shared" si="40"/>
        <v>121228499</v>
      </c>
      <c r="C616" s="581">
        <f t="shared" si="41"/>
        <v>44561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">
      <c r="A617" s="105" t="str">
        <f t="shared" si="39"/>
        <v>Синергон Холдинг АД</v>
      </c>
      <c r="B617" s="105" t="str">
        <f t="shared" si="40"/>
        <v>121228499</v>
      </c>
      <c r="C617" s="581">
        <f t="shared" si="41"/>
        <v>44561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">
      <c r="A618" s="105" t="str">
        <f t="shared" si="39"/>
        <v>Синергон Холдинг АД</v>
      </c>
      <c r="B618" s="105" t="str">
        <f t="shared" si="40"/>
        <v>121228499</v>
      </c>
      <c r="C618" s="581">
        <f t="shared" si="41"/>
        <v>44561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">
      <c r="A619" s="105" t="str">
        <f t="shared" si="39"/>
        <v>Синергон Холдинг АД</v>
      </c>
      <c r="B619" s="105" t="str">
        <f t="shared" si="40"/>
        <v>121228499</v>
      </c>
      <c r="C619" s="581">
        <f t="shared" si="41"/>
        <v>44561</v>
      </c>
      <c r="D619" s="105" t="s">
        <v>545</v>
      </c>
      <c r="E619" s="496">
        <v>6</v>
      </c>
      <c r="F619" s="105" t="s">
        <v>828</v>
      </c>
      <c r="H619" s="105">
        <f>'Справка 6'!I19</f>
        <v>20</v>
      </c>
    </row>
    <row r="620" spans="1:8" ht="15">
      <c r="A620" s="105" t="str">
        <f t="shared" si="39"/>
        <v>Синергон Холдинг АД</v>
      </c>
      <c r="B620" s="105" t="str">
        <f t="shared" si="40"/>
        <v>121228499</v>
      </c>
      <c r="C620" s="581">
        <f t="shared" si="41"/>
        <v>44561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">
      <c r="A621" s="105" t="str">
        <f t="shared" si="39"/>
        <v>Синергон Холдинг АД</v>
      </c>
      <c r="B621" s="105" t="str">
        <f t="shared" si="40"/>
        <v>121228499</v>
      </c>
      <c r="C621" s="581">
        <f t="shared" si="41"/>
        <v>44561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">
      <c r="A622" s="105" t="str">
        <f t="shared" si="39"/>
        <v>Синергон Холдинг АД</v>
      </c>
      <c r="B622" s="105" t="str">
        <f t="shared" si="40"/>
        <v>121228499</v>
      </c>
      <c r="C622" s="581">
        <f t="shared" si="41"/>
        <v>44561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">
      <c r="A623" s="105" t="str">
        <f t="shared" si="39"/>
        <v>Синергон Холдинг АД</v>
      </c>
      <c r="B623" s="105" t="str">
        <f t="shared" si="40"/>
        <v>121228499</v>
      </c>
      <c r="C623" s="581">
        <f t="shared" si="41"/>
        <v>44561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">
      <c r="A624" s="105" t="str">
        <f t="shared" si="39"/>
        <v>Синергон Холдинг АД</v>
      </c>
      <c r="B624" s="105" t="str">
        <f t="shared" si="40"/>
        <v>121228499</v>
      </c>
      <c r="C624" s="581">
        <f t="shared" si="41"/>
        <v>44561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">
      <c r="A625" s="105" t="str">
        <f t="shared" si="39"/>
        <v>Синергон Холдинг АД</v>
      </c>
      <c r="B625" s="105" t="str">
        <f t="shared" si="40"/>
        <v>121228499</v>
      </c>
      <c r="C625" s="581">
        <f t="shared" si="41"/>
        <v>44561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">
      <c r="A626" s="105" t="str">
        <f t="shared" si="39"/>
        <v>Синергон Холдинг АД</v>
      </c>
      <c r="B626" s="105" t="str">
        <f t="shared" si="40"/>
        <v>121228499</v>
      </c>
      <c r="C626" s="581">
        <f t="shared" si="41"/>
        <v>44561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">
      <c r="A627" s="105" t="str">
        <f t="shared" si="39"/>
        <v>Синергон Холдинг АД</v>
      </c>
      <c r="B627" s="105" t="str">
        <f t="shared" si="40"/>
        <v>121228499</v>
      </c>
      <c r="C627" s="581">
        <f t="shared" si="41"/>
        <v>44561</v>
      </c>
      <c r="D627" s="105" t="s">
        <v>562</v>
      </c>
      <c r="E627" s="496">
        <v>6</v>
      </c>
      <c r="F627" s="105" t="s">
        <v>561</v>
      </c>
      <c r="H627" s="105">
        <f>'Справка 6'!I30</f>
        <v>1098</v>
      </c>
    </row>
    <row r="628" spans="1:8" ht="15">
      <c r="A628" s="105" t="str">
        <f t="shared" si="39"/>
        <v>Синергон Холдинг АД</v>
      </c>
      <c r="B628" s="105" t="str">
        <f t="shared" si="40"/>
        <v>121228499</v>
      </c>
      <c r="C628" s="581">
        <f t="shared" si="41"/>
        <v>44561</v>
      </c>
      <c r="D628" s="105" t="s">
        <v>563</v>
      </c>
      <c r="E628" s="496">
        <v>6</v>
      </c>
      <c r="F628" s="105" t="s">
        <v>108</v>
      </c>
      <c r="H628" s="105">
        <f>'Справка 6'!I31</f>
        <v>1098</v>
      </c>
    </row>
    <row r="629" spans="1:8" ht="15">
      <c r="A629" s="105" t="str">
        <f t="shared" si="39"/>
        <v>Синергон Холдинг АД</v>
      </c>
      <c r="B629" s="105" t="str">
        <f t="shared" si="40"/>
        <v>121228499</v>
      </c>
      <c r="C629" s="581">
        <f t="shared" si="41"/>
        <v>44561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">
      <c r="A630" s="105" t="str">
        <f t="shared" si="39"/>
        <v>Синергон Холдинг АД</v>
      </c>
      <c r="B630" s="105" t="str">
        <f t="shared" si="40"/>
        <v>121228499</v>
      </c>
      <c r="C630" s="581">
        <f t="shared" si="41"/>
        <v>44561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">
      <c r="A631" s="105" t="str">
        <f t="shared" si="39"/>
        <v>Синергон Холдинг АД</v>
      </c>
      <c r="B631" s="105" t="str">
        <f t="shared" si="40"/>
        <v>121228499</v>
      </c>
      <c r="C631" s="581">
        <f t="shared" si="41"/>
        <v>44561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">
      <c r="A632" s="105" t="str">
        <f t="shared" si="39"/>
        <v>Синергон Холдинг АД</v>
      </c>
      <c r="B632" s="105" t="str">
        <f t="shared" si="40"/>
        <v>121228499</v>
      </c>
      <c r="C632" s="581">
        <f t="shared" si="41"/>
        <v>44561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">
      <c r="A633" s="105" t="str">
        <f t="shared" si="39"/>
        <v>Синергон Холдинг АД</v>
      </c>
      <c r="B633" s="105" t="str">
        <f t="shared" si="40"/>
        <v>121228499</v>
      </c>
      <c r="C633" s="581">
        <f t="shared" si="41"/>
        <v>44561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">
      <c r="A634" s="105" t="str">
        <f t="shared" si="39"/>
        <v>Синергон Холдинг АД</v>
      </c>
      <c r="B634" s="105" t="str">
        <f t="shared" si="40"/>
        <v>121228499</v>
      </c>
      <c r="C634" s="581">
        <f t="shared" si="41"/>
        <v>44561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">
      <c r="A635" s="105" t="str">
        <f t="shared" si="39"/>
        <v>Синергон Холдинг АД</v>
      </c>
      <c r="B635" s="105" t="str">
        <f t="shared" si="40"/>
        <v>121228499</v>
      </c>
      <c r="C635" s="581">
        <f t="shared" si="41"/>
        <v>44561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">
      <c r="A636" s="105" t="str">
        <f t="shared" si="39"/>
        <v>Синергон Холдинг АД</v>
      </c>
      <c r="B636" s="105" t="str">
        <f t="shared" si="40"/>
        <v>121228499</v>
      </c>
      <c r="C636" s="581">
        <f t="shared" si="41"/>
        <v>44561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">
      <c r="A637" s="105" t="str">
        <f t="shared" si="39"/>
        <v>Синергон Холдинг АД</v>
      </c>
      <c r="B637" s="105" t="str">
        <f t="shared" si="40"/>
        <v>121228499</v>
      </c>
      <c r="C637" s="581">
        <f t="shared" si="41"/>
        <v>44561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">
      <c r="A638" s="105" t="str">
        <f t="shared" si="39"/>
        <v>Синергон Холдинг АД</v>
      </c>
      <c r="B638" s="105" t="str">
        <f t="shared" si="40"/>
        <v>121228499</v>
      </c>
      <c r="C638" s="581">
        <f t="shared" si="41"/>
        <v>44561</v>
      </c>
      <c r="D638" s="105" t="s">
        <v>578</v>
      </c>
      <c r="E638" s="496">
        <v>6</v>
      </c>
      <c r="F638" s="105" t="s">
        <v>827</v>
      </c>
      <c r="H638" s="105">
        <f>'Справка 6'!I41</f>
        <v>1098</v>
      </c>
    </row>
    <row r="639" spans="1:8" ht="15">
      <c r="A639" s="105" t="str">
        <f t="shared" si="39"/>
        <v>Синергон Холдинг АД</v>
      </c>
      <c r="B639" s="105" t="str">
        <f t="shared" si="40"/>
        <v>121228499</v>
      </c>
      <c r="C639" s="581">
        <f t="shared" si="41"/>
        <v>44561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">
      <c r="A640" s="105" t="str">
        <f t="shared" si="39"/>
        <v>Синергон Холдинг АД</v>
      </c>
      <c r="B640" s="105" t="str">
        <f t="shared" si="40"/>
        <v>121228499</v>
      </c>
      <c r="C640" s="581">
        <f t="shared" si="41"/>
        <v>44561</v>
      </c>
      <c r="D640" s="105" t="s">
        <v>583</v>
      </c>
      <c r="E640" s="496">
        <v>6</v>
      </c>
      <c r="F640" s="105" t="s">
        <v>582</v>
      </c>
      <c r="H640" s="105">
        <f>'Справка 6'!I43</f>
        <v>1118</v>
      </c>
    </row>
    <row r="641" spans="1:8" ht="15">
      <c r="A641" s="105" t="str">
        <f t="shared" si="39"/>
        <v>Синергон Холдинг АД</v>
      </c>
      <c r="B641" s="105" t="str">
        <f t="shared" si="40"/>
        <v>121228499</v>
      </c>
      <c r="C641" s="581">
        <f t="shared" si="41"/>
        <v>44561</v>
      </c>
      <c r="D641" s="105" t="s">
        <v>523</v>
      </c>
      <c r="E641" s="496">
        <v>7</v>
      </c>
      <c r="F641" s="105" t="s">
        <v>522</v>
      </c>
      <c r="H641" s="105">
        <f>'Справка 6'!J11</f>
        <v>7193</v>
      </c>
    </row>
    <row r="642" spans="1:8" ht="15">
      <c r="A642" s="105" t="str">
        <f t="shared" si="39"/>
        <v>Синергон Холдинг АД</v>
      </c>
      <c r="B642" s="105" t="str">
        <f t="shared" si="40"/>
        <v>121228499</v>
      </c>
      <c r="C642" s="581">
        <f t="shared" si="41"/>
        <v>44561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">
      <c r="A643" s="105" t="str">
        <f t="shared" si="39"/>
        <v>Синергон Холдинг АД</v>
      </c>
      <c r="B643" s="105" t="str">
        <f t="shared" si="40"/>
        <v>121228499</v>
      </c>
      <c r="C643" s="581">
        <f t="shared" si="41"/>
        <v>44561</v>
      </c>
      <c r="D643" s="105" t="s">
        <v>529</v>
      </c>
      <c r="E643" s="496">
        <v>7</v>
      </c>
      <c r="F643" s="105" t="s">
        <v>528</v>
      </c>
      <c r="H643" s="105">
        <f>'Справка 6'!J13</f>
        <v>30</v>
      </c>
    </row>
    <row r="644" spans="1:8" ht="15">
      <c r="A644" s="105" t="str">
        <f t="shared" si="39"/>
        <v>Синергон Холдинг АД</v>
      </c>
      <c r="B644" s="105" t="str">
        <f t="shared" si="40"/>
        <v>121228499</v>
      </c>
      <c r="C644" s="581">
        <f t="shared" si="41"/>
        <v>44561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">
      <c r="A645" s="105" t="str">
        <f t="shared" si="39"/>
        <v>Синергон Холдинг АД</v>
      </c>
      <c r="B645" s="105" t="str">
        <f t="shared" si="40"/>
        <v>121228499</v>
      </c>
      <c r="C645" s="581">
        <f t="shared" si="41"/>
        <v>44561</v>
      </c>
      <c r="D645" s="105" t="s">
        <v>535</v>
      </c>
      <c r="E645" s="496">
        <v>7</v>
      </c>
      <c r="F645" s="105" t="s">
        <v>534</v>
      </c>
      <c r="H645" s="105">
        <f>'Справка 6'!J15</f>
        <v>433</v>
      </c>
    </row>
    <row r="646" spans="1:8" ht="15">
      <c r="A646" s="105" t="str">
        <f t="shared" si="39"/>
        <v>Синергон Холдинг АД</v>
      </c>
      <c r="B646" s="105" t="str">
        <f t="shared" si="40"/>
        <v>121228499</v>
      </c>
      <c r="C646" s="581">
        <f t="shared" si="41"/>
        <v>44561</v>
      </c>
      <c r="D646" s="105" t="s">
        <v>537</v>
      </c>
      <c r="E646" s="496">
        <v>7</v>
      </c>
      <c r="F646" s="105" t="s">
        <v>536</v>
      </c>
      <c r="H646" s="105">
        <f>'Справка 6'!J16</f>
        <v>71</v>
      </c>
    </row>
    <row r="647" spans="1:8" ht="15">
      <c r="A647" s="105" t="str">
        <f t="shared" si="39"/>
        <v>Синергон Холдинг АД</v>
      </c>
      <c r="B647" s="105" t="str">
        <f t="shared" si="40"/>
        <v>121228499</v>
      </c>
      <c r="C647" s="581">
        <f t="shared" si="41"/>
        <v>44561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">
      <c r="A648" s="105" t="str">
        <f t="shared" si="39"/>
        <v>Синергон Холдинг АД</v>
      </c>
      <c r="B648" s="105" t="str">
        <f t="shared" si="40"/>
        <v>121228499</v>
      </c>
      <c r="C648" s="581">
        <f t="shared" si="41"/>
        <v>44561</v>
      </c>
      <c r="D648" s="105" t="s">
        <v>543</v>
      </c>
      <c r="E648" s="496">
        <v>7</v>
      </c>
      <c r="F648" s="105" t="s">
        <v>542</v>
      </c>
      <c r="H648" s="105">
        <f>'Справка 6'!J18</f>
        <v>66</v>
      </c>
    </row>
    <row r="649" spans="1:8" ht="15">
      <c r="A649" s="105" t="str">
        <f t="shared" si="39"/>
        <v>Синергон Холдинг АД</v>
      </c>
      <c r="B649" s="105" t="str">
        <f t="shared" si="40"/>
        <v>121228499</v>
      </c>
      <c r="C649" s="581">
        <f t="shared" si="41"/>
        <v>44561</v>
      </c>
      <c r="D649" s="105" t="s">
        <v>545</v>
      </c>
      <c r="E649" s="496">
        <v>7</v>
      </c>
      <c r="F649" s="105" t="s">
        <v>828</v>
      </c>
      <c r="H649" s="105">
        <f>'Справка 6'!J19</f>
        <v>7793</v>
      </c>
    </row>
    <row r="650" spans="1:8" ht="15">
      <c r="A650" s="105" t="str">
        <f t="shared" si="39"/>
        <v>Синергон Холдинг АД</v>
      </c>
      <c r="B650" s="105" t="str">
        <f t="shared" si="40"/>
        <v>121228499</v>
      </c>
      <c r="C650" s="581">
        <f t="shared" si="41"/>
        <v>44561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">
      <c r="A651" s="105" t="str">
        <f t="shared" si="39"/>
        <v>Синергон Холдинг АД</v>
      </c>
      <c r="B651" s="105" t="str">
        <f t="shared" si="40"/>
        <v>121228499</v>
      </c>
      <c r="C651" s="581">
        <f t="shared" si="41"/>
        <v>44561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">
      <c r="A652" s="105" t="str">
        <f t="shared" si="39"/>
        <v>Синергон Холдинг АД</v>
      </c>
      <c r="B652" s="105" t="str">
        <f t="shared" si="40"/>
        <v>121228499</v>
      </c>
      <c r="C652" s="581">
        <f t="shared" si="41"/>
        <v>44561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 ht="15">
      <c r="A653" s="105" t="str">
        <f aca="true" t="shared" si="42" ref="A653:A716">pdeName</f>
        <v>Синергон Холдинг АД</v>
      </c>
      <c r="B653" s="105" t="str">
        <f aca="true" t="shared" si="43" ref="B653:B716">pdeBulstat</f>
        <v>121228499</v>
      </c>
      <c r="C653" s="581">
        <f aca="true" t="shared" si="44" ref="C653:C716">endDate</f>
        <v>44561</v>
      </c>
      <c r="D653" s="105" t="s">
        <v>555</v>
      </c>
      <c r="E653" s="496">
        <v>7</v>
      </c>
      <c r="F653" s="105" t="s">
        <v>554</v>
      </c>
      <c r="H653" s="105">
        <f>'Справка 6'!J25</f>
        <v>0</v>
      </c>
    </row>
    <row r="654" spans="1:8" ht="15">
      <c r="A654" s="105" t="str">
        <f t="shared" si="42"/>
        <v>Синергон Холдинг АД</v>
      </c>
      <c r="B654" s="105" t="str">
        <f t="shared" si="43"/>
        <v>121228499</v>
      </c>
      <c r="C654" s="581">
        <f t="shared" si="44"/>
        <v>44561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">
      <c r="A655" s="105" t="str">
        <f t="shared" si="42"/>
        <v>Синергон Холдинг АД</v>
      </c>
      <c r="B655" s="105" t="str">
        <f t="shared" si="43"/>
        <v>121228499</v>
      </c>
      <c r="C655" s="581">
        <f t="shared" si="44"/>
        <v>44561</v>
      </c>
      <c r="D655" s="105" t="s">
        <v>558</v>
      </c>
      <c r="E655" s="496">
        <v>7</v>
      </c>
      <c r="F655" s="105" t="s">
        <v>542</v>
      </c>
      <c r="H655" s="105">
        <f>'Справка 6'!J27</f>
        <v>0</v>
      </c>
    </row>
    <row r="656" spans="1:8" ht="15">
      <c r="A656" s="105" t="str">
        <f t="shared" si="42"/>
        <v>Синергон Холдинг АД</v>
      </c>
      <c r="B656" s="105" t="str">
        <f t="shared" si="43"/>
        <v>121228499</v>
      </c>
      <c r="C656" s="581">
        <f t="shared" si="44"/>
        <v>44561</v>
      </c>
      <c r="D656" s="105" t="s">
        <v>560</v>
      </c>
      <c r="E656" s="496">
        <v>7</v>
      </c>
      <c r="F656" s="105" t="s">
        <v>863</v>
      </c>
      <c r="H656" s="105">
        <f>'Справка 6'!J28</f>
        <v>0</v>
      </c>
    </row>
    <row r="657" spans="1:8" ht="15">
      <c r="A657" s="105" t="str">
        <f t="shared" si="42"/>
        <v>Синергон Холдинг АД</v>
      </c>
      <c r="B657" s="105" t="str">
        <f t="shared" si="43"/>
        <v>121228499</v>
      </c>
      <c r="C657" s="581">
        <f t="shared" si="44"/>
        <v>44561</v>
      </c>
      <c r="D657" s="105" t="s">
        <v>562</v>
      </c>
      <c r="E657" s="496">
        <v>7</v>
      </c>
      <c r="F657" s="105" t="s">
        <v>561</v>
      </c>
      <c r="H657" s="105">
        <f>'Справка 6'!J30</f>
        <v>109217</v>
      </c>
    </row>
    <row r="658" spans="1:8" ht="15">
      <c r="A658" s="105" t="str">
        <f t="shared" si="42"/>
        <v>Синергон Холдинг АД</v>
      </c>
      <c r="B658" s="105" t="str">
        <f t="shared" si="43"/>
        <v>121228499</v>
      </c>
      <c r="C658" s="581">
        <f t="shared" si="44"/>
        <v>44561</v>
      </c>
      <c r="D658" s="105" t="s">
        <v>563</v>
      </c>
      <c r="E658" s="496">
        <v>7</v>
      </c>
      <c r="F658" s="105" t="s">
        <v>108</v>
      </c>
      <c r="H658" s="105">
        <f>'Справка 6'!J31</f>
        <v>109217</v>
      </c>
    </row>
    <row r="659" spans="1:8" ht="15">
      <c r="A659" s="105" t="str">
        <f t="shared" si="42"/>
        <v>Синергон Холдинг АД</v>
      </c>
      <c r="B659" s="105" t="str">
        <f t="shared" si="43"/>
        <v>121228499</v>
      </c>
      <c r="C659" s="581">
        <f t="shared" si="44"/>
        <v>44561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">
      <c r="A660" s="105" t="str">
        <f t="shared" si="42"/>
        <v>Синергон Холдинг АД</v>
      </c>
      <c r="B660" s="105" t="str">
        <f t="shared" si="43"/>
        <v>121228499</v>
      </c>
      <c r="C660" s="581">
        <f t="shared" si="44"/>
        <v>44561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 ht="15">
      <c r="A661" s="105" t="str">
        <f t="shared" si="42"/>
        <v>Синергон Холдинг АД</v>
      </c>
      <c r="B661" s="105" t="str">
        <f t="shared" si="43"/>
        <v>121228499</v>
      </c>
      <c r="C661" s="581">
        <f t="shared" si="44"/>
        <v>44561</v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 ht="15">
      <c r="A662" s="105" t="str">
        <f t="shared" si="42"/>
        <v>Синергон Холдинг АД</v>
      </c>
      <c r="B662" s="105" t="str">
        <f t="shared" si="43"/>
        <v>121228499</v>
      </c>
      <c r="C662" s="581">
        <f t="shared" si="44"/>
        <v>44561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">
      <c r="A663" s="105" t="str">
        <f t="shared" si="42"/>
        <v>Синергон Холдинг АД</v>
      </c>
      <c r="B663" s="105" t="str">
        <f t="shared" si="43"/>
        <v>121228499</v>
      </c>
      <c r="C663" s="581">
        <f t="shared" si="44"/>
        <v>44561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">
      <c r="A664" s="105" t="str">
        <f t="shared" si="42"/>
        <v>Синергон Холдинг АД</v>
      </c>
      <c r="B664" s="105" t="str">
        <f t="shared" si="43"/>
        <v>121228499</v>
      </c>
      <c r="C664" s="581">
        <f t="shared" si="44"/>
        <v>44561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">
      <c r="A665" s="105" t="str">
        <f t="shared" si="42"/>
        <v>Синергон Холдинг АД</v>
      </c>
      <c r="B665" s="105" t="str">
        <f t="shared" si="43"/>
        <v>121228499</v>
      </c>
      <c r="C665" s="581">
        <f t="shared" si="44"/>
        <v>44561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">
      <c r="A666" s="105" t="str">
        <f t="shared" si="42"/>
        <v>Синергон Холдинг АД</v>
      </c>
      <c r="B666" s="105" t="str">
        <f t="shared" si="43"/>
        <v>121228499</v>
      </c>
      <c r="C666" s="581">
        <f t="shared" si="44"/>
        <v>44561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">
      <c r="A667" s="105" t="str">
        <f t="shared" si="42"/>
        <v>Синергон Холдинг АД</v>
      </c>
      <c r="B667" s="105" t="str">
        <f t="shared" si="43"/>
        <v>121228499</v>
      </c>
      <c r="C667" s="581">
        <f t="shared" si="44"/>
        <v>44561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">
      <c r="A668" s="105" t="str">
        <f t="shared" si="42"/>
        <v>Синергон Холдинг АД</v>
      </c>
      <c r="B668" s="105" t="str">
        <f t="shared" si="43"/>
        <v>121228499</v>
      </c>
      <c r="C668" s="581">
        <f t="shared" si="44"/>
        <v>44561</v>
      </c>
      <c r="D668" s="105" t="s">
        <v>578</v>
      </c>
      <c r="E668" s="496">
        <v>7</v>
      </c>
      <c r="F668" s="105" t="s">
        <v>827</v>
      </c>
      <c r="H668" s="105">
        <f>'Справка 6'!J41</f>
        <v>109217</v>
      </c>
    </row>
    <row r="669" spans="1:8" ht="15">
      <c r="A669" s="105" t="str">
        <f t="shared" si="42"/>
        <v>Синергон Холдинг АД</v>
      </c>
      <c r="B669" s="105" t="str">
        <f t="shared" si="43"/>
        <v>121228499</v>
      </c>
      <c r="C669" s="581">
        <f t="shared" si="44"/>
        <v>44561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">
      <c r="A670" s="105" t="str">
        <f t="shared" si="42"/>
        <v>Синергон Холдинг АД</v>
      </c>
      <c r="B670" s="105" t="str">
        <f t="shared" si="43"/>
        <v>121228499</v>
      </c>
      <c r="C670" s="581">
        <f t="shared" si="44"/>
        <v>44561</v>
      </c>
      <c r="D670" s="105" t="s">
        <v>583</v>
      </c>
      <c r="E670" s="496">
        <v>7</v>
      </c>
      <c r="F670" s="105" t="s">
        <v>582</v>
      </c>
      <c r="H670" s="105">
        <f>'Справка 6'!J43</f>
        <v>117010</v>
      </c>
    </row>
    <row r="671" spans="1:8" ht="15">
      <c r="A671" s="105" t="str">
        <f t="shared" si="42"/>
        <v>Синергон Холдинг АД</v>
      </c>
      <c r="B671" s="105" t="str">
        <f t="shared" si="43"/>
        <v>121228499</v>
      </c>
      <c r="C671" s="581">
        <f t="shared" si="44"/>
        <v>44561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">
      <c r="A672" s="105" t="str">
        <f t="shared" si="42"/>
        <v>Синергон Холдинг АД</v>
      </c>
      <c r="B672" s="105" t="str">
        <f t="shared" si="43"/>
        <v>121228499</v>
      </c>
      <c r="C672" s="581">
        <f t="shared" si="44"/>
        <v>44561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">
      <c r="A673" s="105" t="str">
        <f t="shared" si="42"/>
        <v>Синергон Холдинг АД</v>
      </c>
      <c r="B673" s="105" t="str">
        <f t="shared" si="43"/>
        <v>121228499</v>
      </c>
      <c r="C673" s="581">
        <f t="shared" si="44"/>
        <v>44561</v>
      </c>
      <c r="D673" s="105" t="s">
        <v>529</v>
      </c>
      <c r="E673" s="496">
        <v>8</v>
      </c>
      <c r="F673" s="105" t="s">
        <v>528</v>
      </c>
      <c r="H673" s="105">
        <f>'Справка 6'!K13</f>
        <v>30</v>
      </c>
    </row>
    <row r="674" spans="1:8" ht="15">
      <c r="A674" s="105" t="str">
        <f t="shared" si="42"/>
        <v>Синергон Холдинг АД</v>
      </c>
      <c r="B674" s="105" t="str">
        <f t="shared" si="43"/>
        <v>121228499</v>
      </c>
      <c r="C674" s="581">
        <f t="shared" si="44"/>
        <v>44561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">
      <c r="A675" s="105" t="str">
        <f t="shared" si="42"/>
        <v>Синергон Холдинг АД</v>
      </c>
      <c r="B675" s="105" t="str">
        <f t="shared" si="43"/>
        <v>121228499</v>
      </c>
      <c r="C675" s="581">
        <f t="shared" si="44"/>
        <v>44561</v>
      </c>
      <c r="D675" s="105" t="s">
        <v>535</v>
      </c>
      <c r="E675" s="496">
        <v>8</v>
      </c>
      <c r="F675" s="105" t="s">
        <v>534</v>
      </c>
      <c r="H675" s="105">
        <f>'Справка 6'!K15</f>
        <v>190</v>
      </c>
    </row>
    <row r="676" spans="1:8" ht="15">
      <c r="A676" s="105" t="str">
        <f t="shared" si="42"/>
        <v>Синергон Холдинг АД</v>
      </c>
      <c r="B676" s="105" t="str">
        <f t="shared" si="43"/>
        <v>121228499</v>
      </c>
      <c r="C676" s="581">
        <f t="shared" si="44"/>
        <v>44561</v>
      </c>
      <c r="D676" s="105" t="s">
        <v>537</v>
      </c>
      <c r="E676" s="496">
        <v>8</v>
      </c>
      <c r="F676" s="105" t="s">
        <v>536</v>
      </c>
      <c r="H676" s="105">
        <f>'Справка 6'!K16</f>
        <v>68</v>
      </c>
    </row>
    <row r="677" spans="1:8" ht="15">
      <c r="A677" s="105" t="str">
        <f t="shared" si="42"/>
        <v>Синергон Холдинг АД</v>
      </c>
      <c r="B677" s="105" t="str">
        <f t="shared" si="43"/>
        <v>121228499</v>
      </c>
      <c r="C677" s="581">
        <f t="shared" si="44"/>
        <v>44561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">
      <c r="A678" s="105" t="str">
        <f t="shared" si="42"/>
        <v>Синергон Холдинг АД</v>
      </c>
      <c r="B678" s="105" t="str">
        <f t="shared" si="43"/>
        <v>121228499</v>
      </c>
      <c r="C678" s="581">
        <f t="shared" si="44"/>
        <v>44561</v>
      </c>
      <c r="D678" s="105" t="s">
        <v>543</v>
      </c>
      <c r="E678" s="496">
        <v>8</v>
      </c>
      <c r="F678" s="105" t="s">
        <v>542</v>
      </c>
      <c r="H678" s="105">
        <f>'Справка 6'!K18</f>
        <v>32</v>
      </c>
    </row>
    <row r="679" spans="1:8" ht="15">
      <c r="A679" s="105" t="str">
        <f t="shared" si="42"/>
        <v>Синергон Холдинг АД</v>
      </c>
      <c r="B679" s="105" t="str">
        <f t="shared" si="43"/>
        <v>121228499</v>
      </c>
      <c r="C679" s="581">
        <f t="shared" si="44"/>
        <v>44561</v>
      </c>
      <c r="D679" s="105" t="s">
        <v>545</v>
      </c>
      <c r="E679" s="496">
        <v>8</v>
      </c>
      <c r="F679" s="105" t="s">
        <v>828</v>
      </c>
      <c r="H679" s="105">
        <f>'Справка 6'!K19</f>
        <v>320</v>
      </c>
    </row>
    <row r="680" spans="1:8" ht="15">
      <c r="A680" s="105" t="str">
        <f t="shared" si="42"/>
        <v>Синергон Холдинг АД</v>
      </c>
      <c r="B680" s="105" t="str">
        <f t="shared" si="43"/>
        <v>121228499</v>
      </c>
      <c r="C680" s="581">
        <f t="shared" si="44"/>
        <v>44561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">
      <c r="A681" s="105" t="str">
        <f t="shared" si="42"/>
        <v>Синергон Холдинг АД</v>
      </c>
      <c r="B681" s="105" t="str">
        <f t="shared" si="43"/>
        <v>121228499</v>
      </c>
      <c r="C681" s="581">
        <f t="shared" si="44"/>
        <v>44561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">
      <c r="A682" s="105" t="str">
        <f t="shared" si="42"/>
        <v>Синергон Холдинг АД</v>
      </c>
      <c r="B682" s="105" t="str">
        <f t="shared" si="43"/>
        <v>121228499</v>
      </c>
      <c r="C682" s="581">
        <f t="shared" si="44"/>
        <v>44561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 ht="15">
      <c r="A683" s="105" t="str">
        <f t="shared" si="42"/>
        <v>Синергон Холдинг АД</v>
      </c>
      <c r="B683" s="105" t="str">
        <f t="shared" si="43"/>
        <v>121228499</v>
      </c>
      <c r="C683" s="581">
        <f t="shared" si="44"/>
        <v>44561</v>
      </c>
      <c r="D683" s="105" t="s">
        <v>555</v>
      </c>
      <c r="E683" s="496">
        <v>8</v>
      </c>
      <c r="F683" s="105" t="s">
        <v>554</v>
      </c>
      <c r="H683" s="105">
        <f>'Справка 6'!K25</f>
        <v>0</v>
      </c>
    </row>
    <row r="684" spans="1:8" ht="15">
      <c r="A684" s="105" t="str">
        <f t="shared" si="42"/>
        <v>Синергон Холдинг АД</v>
      </c>
      <c r="B684" s="105" t="str">
        <f t="shared" si="43"/>
        <v>121228499</v>
      </c>
      <c r="C684" s="581">
        <f t="shared" si="44"/>
        <v>44561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">
      <c r="A685" s="105" t="str">
        <f t="shared" si="42"/>
        <v>Синергон Холдинг АД</v>
      </c>
      <c r="B685" s="105" t="str">
        <f t="shared" si="43"/>
        <v>121228499</v>
      </c>
      <c r="C685" s="581">
        <f t="shared" si="44"/>
        <v>44561</v>
      </c>
      <c r="D685" s="105" t="s">
        <v>558</v>
      </c>
      <c r="E685" s="496">
        <v>8</v>
      </c>
      <c r="F685" s="105" t="s">
        <v>542</v>
      </c>
      <c r="H685" s="105">
        <f>'Справка 6'!K27</f>
        <v>0</v>
      </c>
    </row>
    <row r="686" spans="1:8" ht="15">
      <c r="A686" s="105" t="str">
        <f t="shared" si="42"/>
        <v>Синергон Холдинг АД</v>
      </c>
      <c r="B686" s="105" t="str">
        <f t="shared" si="43"/>
        <v>121228499</v>
      </c>
      <c r="C686" s="581">
        <f t="shared" si="44"/>
        <v>44561</v>
      </c>
      <c r="D686" s="105" t="s">
        <v>560</v>
      </c>
      <c r="E686" s="496">
        <v>8</v>
      </c>
      <c r="F686" s="105" t="s">
        <v>863</v>
      </c>
      <c r="H686" s="105">
        <f>'Справка 6'!K28</f>
        <v>0</v>
      </c>
    </row>
    <row r="687" spans="1:8" ht="15">
      <c r="A687" s="105" t="str">
        <f t="shared" si="42"/>
        <v>Синергон Холдинг АД</v>
      </c>
      <c r="B687" s="105" t="str">
        <f t="shared" si="43"/>
        <v>121228499</v>
      </c>
      <c r="C687" s="581">
        <f t="shared" si="44"/>
        <v>44561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">
      <c r="A688" s="105" t="str">
        <f t="shared" si="42"/>
        <v>Синергон Холдинг АД</v>
      </c>
      <c r="B688" s="105" t="str">
        <f t="shared" si="43"/>
        <v>121228499</v>
      </c>
      <c r="C688" s="581">
        <f t="shared" si="44"/>
        <v>44561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">
      <c r="A689" s="105" t="str">
        <f t="shared" si="42"/>
        <v>Синергон Холдинг АД</v>
      </c>
      <c r="B689" s="105" t="str">
        <f t="shared" si="43"/>
        <v>121228499</v>
      </c>
      <c r="C689" s="581">
        <f t="shared" si="44"/>
        <v>44561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">
      <c r="A690" s="105" t="str">
        <f t="shared" si="42"/>
        <v>Синергон Холдинг АД</v>
      </c>
      <c r="B690" s="105" t="str">
        <f t="shared" si="43"/>
        <v>121228499</v>
      </c>
      <c r="C690" s="581">
        <f t="shared" si="44"/>
        <v>44561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">
      <c r="A691" s="105" t="str">
        <f t="shared" si="42"/>
        <v>Синергон Холдинг АД</v>
      </c>
      <c r="B691" s="105" t="str">
        <f t="shared" si="43"/>
        <v>121228499</v>
      </c>
      <c r="C691" s="581">
        <f t="shared" si="44"/>
        <v>44561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">
      <c r="A692" s="105" t="str">
        <f t="shared" si="42"/>
        <v>Синергон Холдинг АД</v>
      </c>
      <c r="B692" s="105" t="str">
        <f t="shared" si="43"/>
        <v>121228499</v>
      </c>
      <c r="C692" s="581">
        <f t="shared" si="44"/>
        <v>44561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">
      <c r="A693" s="105" t="str">
        <f t="shared" si="42"/>
        <v>Синергон Холдинг АД</v>
      </c>
      <c r="B693" s="105" t="str">
        <f t="shared" si="43"/>
        <v>121228499</v>
      </c>
      <c r="C693" s="581">
        <f t="shared" si="44"/>
        <v>44561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">
      <c r="A694" s="105" t="str">
        <f t="shared" si="42"/>
        <v>Синергон Холдинг АД</v>
      </c>
      <c r="B694" s="105" t="str">
        <f t="shared" si="43"/>
        <v>121228499</v>
      </c>
      <c r="C694" s="581">
        <f t="shared" si="44"/>
        <v>44561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">
      <c r="A695" s="105" t="str">
        <f t="shared" si="42"/>
        <v>Синергон Холдинг АД</v>
      </c>
      <c r="B695" s="105" t="str">
        <f t="shared" si="43"/>
        <v>121228499</v>
      </c>
      <c r="C695" s="581">
        <f t="shared" si="44"/>
        <v>44561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">
      <c r="A696" s="105" t="str">
        <f t="shared" si="42"/>
        <v>Синергон Холдинг АД</v>
      </c>
      <c r="B696" s="105" t="str">
        <f t="shared" si="43"/>
        <v>121228499</v>
      </c>
      <c r="C696" s="581">
        <f t="shared" si="44"/>
        <v>44561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">
      <c r="A697" s="105" t="str">
        <f t="shared" si="42"/>
        <v>Синергон Холдинг АД</v>
      </c>
      <c r="B697" s="105" t="str">
        <f t="shared" si="43"/>
        <v>121228499</v>
      </c>
      <c r="C697" s="581">
        <f t="shared" si="44"/>
        <v>44561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">
      <c r="A698" s="105" t="str">
        <f t="shared" si="42"/>
        <v>Синергон Холдинг АД</v>
      </c>
      <c r="B698" s="105" t="str">
        <f t="shared" si="43"/>
        <v>121228499</v>
      </c>
      <c r="C698" s="581">
        <f t="shared" si="44"/>
        <v>44561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">
      <c r="A699" s="105" t="str">
        <f t="shared" si="42"/>
        <v>Синергон Холдинг АД</v>
      </c>
      <c r="B699" s="105" t="str">
        <f t="shared" si="43"/>
        <v>121228499</v>
      </c>
      <c r="C699" s="581">
        <f t="shared" si="44"/>
        <v>44561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">
      <c r="A700" s="105" t="str">
        <f t="shared" si="42"/>
        <v>Синергон Холдинг АД</v>
      </c>
      <c r="B700" s="105" t="str">
        <f t="shared" si="43"/>
        <v>121228499</v>
      </c>
      <c r="C700" s="581">
        <f t="shared" si="44"/>
        <v>44561</v>
      </c>
      <c r="D700" s="105" t="s">
        <v>583</v>
      </c>
      <c r="E700" s="496">
        <v>8</v>
      </c>
      <c r="F700" s="105" t="s">
        <v>582</v>
      </c>
      <c r="H700" s="105">
        <f>'Справка 6'!K43</f>
        <v>320</v>
      </c>
    </row>
    <row r="701" spans="1:8" ht="15">
      <c r="A701" s="105" t="str">
        <f t="shared" si="42"/>
        <v>Синергон Холдинг АД</v>
      </c>
      <c r="B701" s="105" t="str">
        <f t="shared" si="43"/>
        <v>121228499</v>
      </c>
      <c r="C701" s="581">
        <f t="shared" si="44"/>
        <v>44561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">
      <c r="A702" s="105" t="str">
        <f t="shared" si="42"/>
        <v>Синергон Холдинг АД</v>
      </c>
      <c r="B702" s="105" t="str">
        <f t="shared" si="43"/>
        <v>121228499</v>
      </c>
      <c r="C702" s="581">
        <f t="shared" si="44"/>
        <v>44561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">
      <c r="A703" s="105" t="str">
        <f t="shared" si="42"/>
        <v>Синергон Холдинг АД</v>
      </c>
      <c r="B703" s="105" t="str">
        <f t="shared" si="43"/>
        <v>121228499</v>
      </c>
      <c r="C703" s="581">
        <f t="shared" si="44"/>
        <v>44561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">
      <c r="A704" s="105" t="str">
        <f t="shared" si="42"/>
        <v>Синергон Холдинг АД</v>
      </c>
      <c r="B704" s="105" t="str">
        <f t="shared" si="43"/>
        <v>121228499</v>
      </c>
      <c r="C704" s="581">
        <f t="shared" si="44"/>
        <v>44561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">
      <c r="A705" s="105" t="str">
        <f t="shared" si="42"/>
        <v>Синергон Холдинг АД</v>
      </c>
      <c r="B705" s="105" t="str">
        <f t="shared" si="43"/>
        <v>121228499</v>
      </c>
      <c r="C705" s="581">
        <f t="shared" si="44"/>
        <v>44561</v>
      </c>
      <c r="D705" s="105" t="s">
        <v>535</v>
      </c>
      <c r="E705" s="496">
        <v>9</v>
      </c>
      <c r="F705" s="105" t="s">
        <v>534</v>
      </c>
      <c r="H705" s="105">
        <f>'Справка 6'!L15</f>
        <v>32</v>
      </c>
    </row>
    <row r="706" spans="1:8" ht="15">
      <c r="A706" s="105" t="str">
        <f t="shared" si="42"/>
        <v>Синергон Холдинг АД</v>
      </c>
      <c r="B706" s="105" t="str">
        <f t="shared" si="43"/>
        <v>121228499</v>
      </c>
      <c r="C706" s="581">
        <f t="shared" si="44"/>
        <v>44561</v>
      </c>
      <c r="D706" s="105" t="s">
        <v>537</v>
      </c>
      <c r="E706" s="496">
        <v>9</v>
      </c>
      <c r="F706" s="105" t="s">
        <v>536</v>
      </c>
      <c r="H706" s="105">
        <f>'Справка 6'!L16</f>
        <v>2</v>
      </c>
    </row>
    <row r="707" spans="1:8" ht="15">
      <c r="A707" s="105" t="str">
        <f t="shared" si="42"/>
        <v>Синергон Холдинг АД</v>
      </c>
      <c r="B707" s="105" t="str">
        <f t="shared" si="43"/>
        <v>121228499</v>
      </c>
      <c r="C707" s="581">
        <f t="shared" si="44"/>
        <v>44561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">
      <c r="A708" s="105" t="str">
        <f t="shared" si="42"/>
        <v>Синергон Холдинг АД</v>
      </c>
      <c r="B708" s="105" t="str">
        <f t="shared" si="43"/>
        <v>121228499</v>
      </c>
      <c r="C708" s="581">
        <f t="shared" si="44"/>
        <v>44561</v>
      </c>
      <c r="D708" s="105" t="s">
        <v>543</v>
      </c>
      <c r="E708" s="496">
        <v>9</v>
      </c>
      <c r="F708" s="105" t="s">
        <v>542</v>
      </c>
      <c r="H708" s="105">
        <f>'Справка 6'!L18</f>
        <v>9</v>
      </c>
    </row>
    <row r="709" spans="1:8" ht="15">
      <c r="A709" s="105" t="str">
        <f t="shared" si="42"/>
        <v>Синергон Холдинг АД</v>
      </c>
      <c r="B709" s="105" t="str">
        <f t="shared" si="43"/>
        <v>121228499</v>
      </c>
      <c r="C709" s="581">
        <f t="shared" si="44"/>
        <v>44561</v>
      </c>
      <c r="D709" s="105" t="s">
        <v>545</v>
      </c>
      <c r="E709" s="496">
        <v>9</v>
      </c>
      <c r="F709" s="105" t="s">
        <v>828</v>
      </c>
      <c r="H709" s="105">
        <f>'Справка 6'!L19</f>
        <v>43</v>
      </c>
    </row>
    <row r="710" spans="1:8" ht="15">
      <c r="A710" s="105" t="str">
        <f t="shared" si="42"/>
        <v>Синергон Холдинг АД</v>
      </c>
      <c r="B710" s="105" t="str">
        <f t="shared" si="43"/>
        <v>121228499</v>
      </c>
      <c r="C710" s="581">
        <f t="shared" si="44"/>
        <v>44561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">
      <c r="A711" s="105" t="str">
        <f t="shared" si="42"/>
        <v>Синергон Холдинг АД</v>
      </c>
      <c r="B711" s="105" t="str">
        <f t="shared" si="43"/>
        <v>121228499</v>
      </c>
      <c r="C711" s="581">
        <f t="shared" si="44"/>
        <v>44561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">
      <c r="A712" s="105" t="str">
        <f t="shared" si="42"/>
        <v>Синергон Холдинг АД</v>
      </c>
      <c r="B712" s="105" t="str">
        <f t="shared" si="43"/>
        <v>121228499</v>
      </c>
      <c r="C712" s="581">
        <f t="shared" si="44"/>
        <v>44561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">
      <c r="A713" s="105" t="str">
        <f t="shared" si="42"/>
        <v>Синергон Холдинг АД</v>
      </c>
      <c r="B713" s="105" t="str">
        <f t="shared" si="43"/>
        <v>121228499</v>
      </c>
      <c r="C713" s="581">
        <f t="shared" si="44"/>
        <v>44561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 ht="15">
      <c r="A714" s="105" t="str">
        <f t="shared" si="42"/>
        <v>Синергон Холдинг АД</v>
      </c>
      <c r="B714" s="105" t="str">
        <f t="shared" si="43"/>
        <v>121228499</v>
      </c>
      <c r="C714" s="581">
        <f t="shared" si="44"/>
        <v>44561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">
      <c r="A715" s="105" t="str">
        <f t="shared" si="42"/>
        <v>Синергон Холдинг АД</v>
      </c>
      <c r="B715" s="105" t="str">
        <f t="shared" si="43"/>
        <v>121228499</v>
      </c>
      <c r="C715" s="581">
        <f t="shared" si="44"/>
        <v>44561</v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 ht="15">
      <c r="A716" s="105" t="str">
        <f t="shared" si="42"/>
        <v>Синергон Холдинг АД</v>
      </c>
      <c r="B716" s="105" t="str">
        <f t="shared" si="43"/>
        <v>121228499</v>
      </c>
      <c r="C716" s="581">
        <f t="shared" si="44"/>
        <v>44561</v>
      </c>
      <c r="D716" s="105" t="s">
        <v>560</v>
      </c>
      <c r="E716" s="496">
        <v>9</v>
      </c>
      <c r="F716" s="105" t="s">
        <v>863</v>
      </c>
      <c r="H716" s="105">
        <f>'Справка 6'!L28</f>
        <v>0</v>
      </c>
    </row>
    <row r="717" spans="1:8" ht="15">
      <c r="A717" s="105" t="str">
        <f aca="true" t="shared" si="45" ref="A717:A780">pdeName</f>
        <v>Синергон Холдинг АД</v>
      </c>
      <c r="B717" s="105" t="str">
        <f aca="true" t="shared" si="46" ref="B717:B780">pdeBulstat</f>
        <v>121228499</v>
      </c>
      <c r="C717" s="581">
        <f aca="true" t="shared" si="47" ref="C717:C780">endDate</f>
        <v>44561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">
      <c r="A718" s="105" t="str">
        <f t="shared" si="45"/>
        <v>Синергон Холдинг АД</v>
      </c>
      <c r="B718" s="105" t="str">
        <f t="shared" si="46"/>
        <v>121228499</v>
      </c>
      <c r="C718" s="581">
        <f t="shared" si="47"/>
        <v>44561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">
      <c r="A719" s="105" t="str">
        <f t="shared" si="45"/>
        <v>Синергон Холдинг АД</v>
      </c>
      <c r="B719" s="105" t="str">
        <f t="shared" si="46"/>
        <v>121228499</v>
      </c>
      <c r="C719" s="581">
        <f t="shared" si="47"/>
        <v>44561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">
      <c r="A720" s="105" t="str">
        <f t="shared" si="45"/>
        <v>Синергон Холдинг АД</v>
      </c>
      <c r="B720" s="105" t="str">
        <f t="shared" si="46"/>
        <v>121228499</v>
      </c>
      <c r="C720" s="581">
        <f t="shared" si="47"/>
        <v>44561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">
      <c r="A721" s="105" t="str">
        <f t="shared" si="45"/>
        <v>Синергон Холдинг АД</v>
      </c>
      <c r="B721" s="105" t="str">
        <f t="shared" si="46"/>
        <v>121228499</v>
      </c>
      <c r="C721" s="581">
        <f t="shared" si="47"/>
        <v>44561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">
      <c r="A722" s="105" t="str">
        <f t="shared" si="45"/>
        <v>Синергон Холдинг АД</v>
      </c>
      <c r="B722" s="105" t="str">
        <f t="shared" si="46"/>
        <v>121228499</v>
      </c>
      <c r="C722" s="581">
        <f t="shared" si="47"/>
        <v>44561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">
      <c r="A723" s="105" t="str">
        <f t="shared" si="45"/>
        <v>Синергон Холдинг АД</v>
      </c>
      <c r="B723" s="105" t="str">
        <f t="shared" si="46"/>
        <v>121228499</v>
      </c>
      <c r="C723" s="581">
        <f t="shared" si="47"/>
        <v>44561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">
      <c r="A724" s="105" t="str">
        <f t="shared" si="45"/>
        <v>Синергон Холдинг АД</v>
      </c>
      <c r="B724" s="105" t="str">
        <f t="shared" si="46"/>
        <v>121228499</v>
      </c>
      <c r="C724" s="581">
        <f t="shared" si="47"/>
        <v>44561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">
      <c r="A725" s="105" t="str">
        <f t="shared" si="45"/>
        <v>Синергон Холдинг АД</v>
      </c>
      <c r="B725" s="105" t="str">
        <f t="shared" si="46"/>
        <v>121228499</v>
      </c>
      <c r="C725" s="581">
        <f t="shared" si="47"/>
        <v>44561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">
      <c r="A726" s="105" t="str">
        <f t="shared" si="45"/>
        <v>Синергон Холдинг АД</v>
      </c>
      <c r="B726" s="105" t="str">
        <f t="shared" si="46"/>
        <v>121228499</v>
      </c>
      <c r="C726" s="581">
        <f t="shared" si="47"/>
        <v>44561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">
      <c r="A727" s="105" t="str">
        <f t="shared" si="45"/>
        <v>Синергон Холдинг АД</v>
      </c>
      <c r="B727" s="105" t="str">
        <f t="shared" si="46"/>
        <v>121228499</v>
      </c>
      <c r="C727" s="581">
        <f t="shared" si="47"/>
        <v>44561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">
      <c r="A728" s="105" t="str">
        <f t="shared" si="45"/>
        <v>Синергон Холдинг АД</v>
      </c>
      <c r="B728" s="105" t="str">
        <f t="shared" si="46"/>
        <v>121228499</v>
      </c>
      <c r="C728" s="581">
        <f t="shared" si="47"/>
        <v>44561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">
      <c r="A729" s="105" t="str">
        <f t="shared" si="45"/>
        <v>Синергон Холдинг АД</v>
      </c>
      <c r="B729" s="105" t="str">
        <f t="shared" si="46"/>
        <v>121228499</v>
      </c>
      <c r="C729" s="581">
        <f t="shared" si="47"/>
        <v>44561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">
      <c r="A730" s="105" t="str">
        <f t="shared" si="45"/>
        <v>Синергон Холдинг АД</v>
      </c>
      <c r="B730" s="105" t="str">
        <f t="shared" si="46"/>
        <v>121228499</v>
      </c>
      <c r="C730" s="581">
        <f t="shared" si="47"/>
        <v>44561</v>
      </c>
      <c r="D730" s="105" t="s">
        <v>583</v>
      </c>
      <c r="E730" s="496">
        <v>9</v>
      </c>
      <c r="F730" s="105" t="s">
        <v>582</v>
      </c>
      <c r="H730" s="105">
        <f>'Справка 6'!L43</f>
        <v>43</v>
      </c>
    </row>
    <row r="731" spans="1:8" ht="15">
      <c r="A731" s="105" t="str">
        <f t="shared" si="45"/>
        <v>Синергон Холдинг АД</v>
      </c>
      <c r="B731" s="105" t="str">
        <f t="shared" si="46"/>
        <v>121228499</v>
      </c>
      <c r="C731" s="581">
        <f t="shared" si="47"/>
        <v>44561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">
      <c r="A732" s="105" t="str">
        <f t="shared" si="45"/>
        <v>Синергон Холдинг АД</v>
      </c>
      <c r="B732" s="105" t="str">
        <f t="shared" si="46"/>
        <v>121228499</v>
      </c>
      <c r="C732" s="581">
        <f t="shared" si="47"/>
        <v>44561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">
      <c r="A733" s="105" t="str">
        <f t="shared" si="45"/>
        <v>Синергон Холдинг АД</v>
      </c>
      <c r="B733" s="105" t="str">
        <f t="shared" si="46"/>
        <v>121228499</v>
      </c>
      <c r="C733" s="581">
        <f t="shared" si="47"/>
        <v>44561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">
      <c r="A734" s="105" t="str">
        <f t="shared" si="45"/>
        <v>Синергон Холдинг АД</v>
      </c>
      <c r="B734" s="105" t="str">
        <f t="shared" si="46"/>
        <v>121228499</v>
      </c>
      <c r="C734" s="581">
        <f t="shared" si="47"/>
        <v>44561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">
      <c r="A735" s="105" t="str">
        <f t="shared" si="45"/>
        <v>Синергон Холдинг АД</v>
      </c>
      <c r="B735" s="105" t="str">
        <f t="shared" si="46"/>
        <v>121228499</v>
      </c>
      <c r="C735" s="581">
        <f t="shared" si="47"/>
        <v>44561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">
      <c r="A736" s="105" t="str">
        <f t="shared" si="45"/>
        <v>Синергон Холдинг АД</v>
      </c>
      <c r="B736" s="105" t="str">
        <f t="shared" si="46"/>
        <v>121228499</v>
      </c>
      <c r="C736" s="581">
        <f t="shared" si="47"/>
        <v>44561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">
      <c r="A737" s="105" t="str">
        <f t="shared" si="45"/>
        <v>Синергон Холдинг АД</v>
      </c>
      <c r="B737" s="105" t="str">
        <f t="shared" si="46"/>
        <v>121228499</v>
      </c>
      <c r="C737" s="581">
        <f t="shared" si="47"/>
        <v>44561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">
      <c r="A738" s="105" t="str">
        <f t="shared" si="45"/>
        <v>Синергон Холдинг АД</v>
      </c>
      <c r="B738" s="105" t="str">
        <f t="shared" si="46"/>
        <v>121228499</v>
      </c>
      <c r="C738" s="581">
        <f t="shared" si="47"/>
        <v>44561</v>
      </c>
      <c r="D738" s="105" t="s">
        <v>543</v>
      </c>
      <c r="E738" s="496">
        <v>10</v>
      </c>
      <c r="F738" s="105" t="s">
        <v>542</v>
      </c>
      <c r="H738" s="105">
        <f>'Справка 6'!M18</f>
        <v>2</v>
      </c>
    </row>
    <row r="739" spans="1:8" ht="15">
      <c r="A739" s="105" t="str">
        <f t="shared" si="45"/>
        <v>Синергон Холдинг АД</v>
      </c>
      <c r="B739" s="105" t="str">
        <f t="shared" si="46"/>
        <v>121228499</v>
      </c>
      <c r="C739" s="581">
        <f t="shared" si="47"/>
        <v>44561</v>
      </c>
      <c r="D739" s="105" t="s">
        <v>545</v>
      </c>
      <c r="E739" s="496">
        <v>10</v>
      </c>
      <c r="F739" s="105" t="s">
        <v>828</v>
      </c>
      <c r="H739" s="105">
        <f>'Справка 6'!M19</f>
        <v>2</v>
      </c>
    </row>
    <row r="740" spans="1:8" ht="15">
      <c r="A740" s="105" t="str">
        <f t="shared" si="45"/>
        <v>Синергон Холдинг АД</v>
      </c>
      <c r="B740" s="105" t="str">
        <f t="shared" si="46"/>
        <v>121228499</v>
      </c>
      <c r="C740" s="581">
        <f t="shared" si="47"/>
        <v>44561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">
      <c r="A741" s="105" t="str">
        <f t="shared" si="45"/>
        <v>Синергон Холдинг АД</v>
      </c>
      <c r="B741" s="105" t="str">
        <f t="shared" si="46"/>
        <v>121228499</v>
      </c>
      <c r="C741" s="581">
        <f t="shared" si="47"/>
        <v>44561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">
      <c r="A742" s="105" t="str">
        <f t="shared" si="45"/>
        <v>Синергон Холдинг АД</v>
      </c>
      <c r="B742" s="105" t="str">
        <f t="shared" si="46"/>
        <v>121228499</v>
      </c>
      <c r="C742" s="581">
        <f t="shared" si="47"/>
        <v>44561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">
      <c r="A743" s="105" t="str">
        <f t="shared" si="45"/>
        <v>Синергон Холдинг АД</v>
      </c>
      <c r="B743" s="105" t="str">
        <f t="shared" si="46"/>
        <v>121228499</v>
      </c>
      <c r="C743" s="581">
        <f t="shared" si="47"/>
        <v>44561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">
      <c r="A744" s="105" t="str">
        <f t="shared" si="45"/>
        <v>Синергон Холдинг АД</v>
      </c>
      <c r="B744" s="105" t="str">
        <f t="shared" si="46"/>
        <v>121228499</v>
      </c>
      <c r="C744" s="581">
        <f t="shared" si="47"/>
        <v>44561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">
      <c r="A745" s="105" t="str">
        <f t="shared" si="45"/>
        <v>Синергон Холдинг АД</v>
      </c>
      <c r="B745" s="105" t="str">
        <f t="shared" si="46"/>
        <v>121228499</v>
      </c>
      <c r="C745" s="581">
        <f t="shared" si="47"/>
        <v>44561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">
      <c r="A746" s="105" t="str">
        <f t="shared" si="45"/>
        <v>Синергон Холдинг АД</v>
      </c>
      <c r="B746" s="105" t="str">
        <f t="shared" si="46"/>
        <v>121228499</v>
      </c>
      <c r="C746" s="581">
        <f t="shared" si="47"/>
        <v>44561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">
      <c r="A747" s="105" t="str">
        <f t="shared" si="45"/>
        <v>Синергон Холдинг АД</v>
      </c>
      <c r="B747" s="105" t="str">
        <f t="shared" si="46"/>
        <v>121228499</v>
      </c>
      <c r="C747" s="581">
        <f t="shared" si="47"/>
        <v>44561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">
      <c r="A748" s="105" t="str">
        <f t="shared" si="45"/>
        <v>Синергон Холдинг АД</v>
      </c>
      <c r="B748" s="105" t="str">
        <f t="shared" si="46"/>
        <v>121228499</v>
      </c>
      <c r="C748" s="581">
        <f t="shared" si="47"/>
        <v>44561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">
      <c r="A749" s="105" t="str">
        <f t="shared" si="45"/>
        <v>Синергон Холдинг АД</v>
      </c>
      <c r="B749" s="105" t="str">
        <f t="shared" si="46"/>
        <v>121228499</v>
      </c>
      <c r="C749" s="581">
        <f t="shared" si="47"/>
        <v>44561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">
      <c r="A750" s="105" t="str">
        <f t="shared" si="45"/>
        <v>Синергон Холдинг АД</v>
      </c>
      <c r="B750" s="105" t="str">
        <f t="shared" si="46"/>
        <v>121228499</v>
      </c>
      <c r="C750" s="581">
        <f t="shared" si="47"/>
        <v>44561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">
      <c r="A751" s="105" t="str">
        <f t="shared" si="45"/>
        <v>Синергон Холдинг АД</v>
      </c>
      <c r="B751" s="105" t="str">
        <f t="shared" si="46"/>
        <v>121228499</v>
      </c>
      <c r="C751" s="581">
        <f t="shared" si="47"/>
        <v>44561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">
      <c r="A752" s="105" t="str">
        <f t="shared" si="45"/>
        <v>Синергон Холдинг АД</v>
      </c>
      <c r="B752" s="105" t="str">
        <f t="shared" si="46"/>
        <v>121228499</v>
      </c>
      <c r="C752" s="581">
        <f t="shared" si="47"/>
        <v>44561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">
      <c r="A753" s="105" t="str">
        <f t="shared" si="45"/>
        <v>Синергон Холдинг АД</v>
      </c>
      <c r="B753" s="105" t="str">
        <f t="shared" si="46"/>
        <v>121228499</v>
      </c>
      <c r="C753" s="581">
        <f t="shared" si="47"/>
        <v>44561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">
      <c r="A754" s="105" t="str">
        <f t="shared" si="45"/>
        <v>Синергон Холдинг АД</v>
      </c>
      <c r="B754" s="105" t="str">
        <f t="shared" si="46"/>
        <v>121228499</v>
      </c>
      <c r="C754" s="581">
        <f t="shared" si="47"/>
        <v>44561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">
      <c r="A755" s="105" t="str">
        <f t="shared" si="45"/>
        <v>Синергон Холдинг АД</v>
      </c>
      <c r="B755" s="105" t="str">
        <f t="shared" si="46"/>
        <v>121228499</v>
      </c>
      <c r="C755" s="581">
        <f t="shared" si="47"/>
        <v>44561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">
      <c r="A756" s="105" t="str">
        <f t="shared" si="45"/>
        <v>Синергон Холдинг АД</v>
      </c>
      <c r="B756" s="105" t="str">
        <f t="shared" si="46"/>
        <v>121228499</v>
      </c>
      <c r="C756" s="581">
        <f t="shared" si="47"/>
        <v>44561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">
      <c r="A757" s="105" t="str">
        <f t="shared" si="45"/>
        <v>Синергон Холдинг АД</v>
      </c>
      <c r="B757" s="105" t="str">
        <f t="shared" si="46"/>
        <v>121228499</v>
      </c>
      <c r="C757" s="581">
        <f t="shared" si="47"/>
        <v>44561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">
      <c r="A758" s="105" t="str">
        <f t="shared" si="45"/>
        <v>Синергон Холдинг АД</v>
      </c>
      <c r="B758" s="105" t="str">
        <f t="shared" si="46"/>
        <v>121228499</v>
      </c>
      <c r="C758" s="581">
        <f t="shared" si="47"/>
        <v>44561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">
      <c r="A759" s="105" t="str">
        <f t="shared" si="45"/>
        <v>Синергон Холдинг АД</v>
      </c>
      <c r="B759" s="105" t="str">
        <f t="shared" si="46"/>
        <v>121228499</v>
      </c>
      <c r="C759" s="581">
        <f t="shared" si="47"/>
        <v>44561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">
      <c r="A760" s="105" t="str">
        <f t="shared" si="45"/>
        <v>Синергон Холдинг АД</v>
      </c>
      <c r="B760" s="105" t="str">
        <f t="shared" si="46"/>
        <v>121228499</v>
      </c>
      <c r="C760" s="581">
        <f t="shared" si="47"/>
        <v>44561</v>
      </c>
      <c r="D760" s="105" t="s">
        <v>583</v>
      </c>
      <c r="E760" s="496">
        <v>10</v>
      </c>
      <c r="F760" s="105" t="s">
        <v>582</v>
      </c>
      <c r="H760" s="105">
        <f>'Справка 6'!M43</f>
        <v>2</v>
      </c>
    </row>
    <row r="761" spans="1:8" ht="15">
      <c r="A761" s="105" t="str">
        <f t="shared" si="45"/>
        <v>Синергон Холдинг АД</v>
      </c>
      <c r="B761" s="105" t="str">
        <f t="shared" si="46"/>
        <v>121228499</v>
      </c>
      <c r="C761" s="581">
        <f t="shared" si="47"/>
        <v>44561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">
      <c r="A762" s="105" t="str">
        <f t="shared" si="45"/>
        <v>Синергон Холдинг АД</v>
      </c>
      <c r="B762" s="105" t="str">
        <f t="shared" si="46"/>
        <v>121228499</v>
      </c>
      <c r="C762" s="581">
        <f t="shared" si="47"/>
        <v>44561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">
      <c r="A763" s="105" t="str">
        <f t="shared" si="45"/>
        <v>Синергон Холдинг АД</v>
      </c>
      <c r="B763" s="105" t="str">
        <f t="shared" si="46"/>
        <v>121228499</v>
      </c>
      <c r="C763" s="581">
        <f t="shared" si="47"/>
        <v>44561</v>
      </c>
      <c r="D763" s="105" t="s">
        <v>529</v>
      </c>
      <c r="E763" s="496">
        <v>11</v>
      </c>
      <c r="F763" s="105" t="s">
        <v>528</v>
      </c>
      <c r="H763" s="105">
        <f>'Справка 6'!N13</f>
        <v>30</v>
      </c>
    </row>
    <row r="764" spans="1:8" ht="15">
      <c r="A764" s="105" t="str">
        <f t="shared" si="45"/>
        <v>Синергон Холдинг АД</v>
      </c>
      <c r="B764" s="105" t="str">
        <f t="shared" si="46"/>
        <v>121228499</v>
      </c>
      <c r="C764" s="581">
        <f t="shared" si="47"/>
        <v>44561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">
      <c r="A765" s="105" t="str">
        <f t="shared" si="45"/>
        <v>Синергон Холдинг АД</v>
      </c>
      <c r="B765" s="105" t="str">
        <f t="shared" si="46"/>
        <v>121228499</v>
      </c>
      <c r="C765" s="581">
        <f t="shared" si="47"/>
        <v>44561</v>
      </c>
      <c r="D765" s="105" t="s">
        <v>535</v>
      </c>
      <c r="E765" s="496">
        <v>11</v>
      </c>
      <c r="F765" s="105" t="s">
        <v>534</v>
      </c>
      <c r="H765" s="105">
        <f>'Справка 6'!N15</f>
        <v>222</v>
      </c>
    </row>
    <row r="766" spans="1:8" ht="15">
      <c r="A766" s="105" t="str">
        <f t="shared" si="45"/>
        <v>Синергон Холдинг АД</v>
      </c>
      <c r="B766" s="105" t="str">
        <f t="shared" si="46"/>
        <v>121228499</v>
      </c>
      <c r="C766" s="581">
        <f t="shared" si="47"/>
        <v>44561</v>
      </c>
      <c r="D766" s="105" t="s">
        <v>537</v>
      </c>
      <c r="E766" s="496">
        <v>11</v>
      </c>
      <c r="F766" s="105" t="s">
        <v>536</v>
      </c>
      <c r="H766" s="105">
        <f>'Справка 6'!N16</f>
        <v>70</v>
      </c>
    </row>
    <row r="767" spans="1:8" ht="15">
      <c r="A767" s="105" t="str">
        <f t="shared" si="45"/>
        <v>Синергон Холдинг АД</v>
      </c>
      <c r="B767" s="105" t="str">
        <f t="shared" si="46"/>
        <v>121228499</v>
      </c>
      <c r="C767" s="581">
        <f t="shared" si="47"/>
        <v>44561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">
      <c r="A768" s="105" t="str">
        <f t="shared" si="45"/>
        <v>Синергон Холдинг АД</v>
      </c>
      <c r="B768" s="105" t="str">
        <f t="shared" si="46"/>
        <v>121228499</v>
      </c>
      <c r="C768" s="581">
        <f t="shared" si="47"/>
        <v>44561</v>
      </c>
      <c r="D768" s="105" t="s">
        <v>543</v>
      </c>
      <c r="E768" s="496">
        <v>11</v>
      </c>
      <c r="F768" s="105" t="s">
        <v>542</v>
      </c>
      <c r="H768" s="105">
        <f>'Справка 6'!N18</f>
        <v>39</v>
      </c>
    </row>
    <row r="769" spans="1:8" ht="15">
      <c r="A769" s="105" t="str">
        <f t="shared" si="45"/>
        <v>Синергон Холдинг АД</v>
      </c>
      <c r="B769" s="105" t="str">
        <f t="shared" si="46"/>
        <v>121228499</v>
      </c>
      <c r="C769" s="581">
        <f t="shared" si="47"/>
        <v>44561</v>
      </c>
      <c r="D769" s="105" t="s">
        <v>545</v>
      </c>
      <c r="E769" s="496">
        <v>11</v>
      </c>
      <c r="F769" s="105" t="s">
        <v>828</v>
      </c>
      <c r="H769" s="105">
        <f>'Справка 6'!N19</f>
        <v>361</v>
      </c>
    </row>
    <row r="770" spans="1:8" ht="15">
      <c r="A770" s="105" t="str">
        <f t="shared" si="45"/>
        <v>Синергон Холдинг АД</v>
      </c>
      <c r="B770" s="105" t="str">
        <f t="shared" si="46"/>
        <v>121228499</v>
      </c>
      <c r="C770" s="581">
        <f t="shared" si="47"/>
        <v>44561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">
      <c r="A771" s="105" t="str">
        <f t="shared" si="45"/>
        <v>Синергон Холдинг АД</v>
      </c>
      <c r="B771" s="105" t="str">
        <f t="shared" si="46"/>
        <v>121228499</v>
      </c>
      <c r="C771" s="581">
        <f t="shared" si="47"/>
        <v>44561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">
      <c r="A772" s="105" t="str">
        <f t="shared" si="45"/>
        <v>Синергон Холдинг АД</v>
      </c>
      <c r="B772" s="105" t="str">
        <f t="shared" si="46"/>
        <v>121228499</v>
      </c>
      <c r="C772" s="581">
        <f t="shared" si="47"/>
        <v>44561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 ht="15">
      <c r="A773" s="105" t="str">
        <f t="shared" si="45"/>
        <v>Синергон Холдинг АД</v>
      </c>
      <c r="B773" s="105" t="str">
        <f t="shared" si="46"/>
        <v>121228499</v>
      </c>
      <c r="C773" s="581">
        <f t="shared" si="47"/>
        <v>44561</v>
      </c>
      <c r="D773" s="105" t="s">
        <v>555</v>
      </c>
      <c r="E773" s="496">
        <v>11</v>
      </c>
      <c r="F773" s="105" t="s">
        <v>554</v>
      </c>
      <c r="H773" s="105">
        <f>'Справка 6'!N25</f>
        <v>0</v>
      </c>
    </row>
    <row r="774" spans="1:8" ht="15">
      <c r="A774" s="105" t="str">
        <f t="shared" si="45"/>
        <v>Синергон Холдинг АД</v>
      </c>
      <c r="B774" s="105" t="str">
        <f t="shared" si="46"/>
        <v>121228499</v>
      </c>
      <c r="C774" s="581">
        <f t="shared" si="47"/>
        <v>44561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">
      <c r="A775" s="105" t="str">
        <f t="shared" si="45"/>
        <v>Синергон Холдинг АД</v>
      </c>
      <c r="B775" s="105" t="str">
        <f t="shared" si="46"/>
        <v>121228499</v>
      </c>
      <c r="C775" s="581">
        <f t="shared" si="47"/>
        <v>44561</v>
      </c>
      <c r="D775" s="105" t="s">
        <v>558</v>
      </c>
      <c r="E775" s="496">
        <v>11</v>
      </c>
      <c r="F775" s="105" t="s">
        <v>542</v>
      </c>
      <c r="H775" s="105">
        <f>'Справка 6'!N27</f>
        <v>0</v>
      </c>
    </row>
    <row r="776" spans="1:8" ht="15">
      <c r="A776" s="105" t="str">
        <f t="shared" si="45"/>
        <v>Синергон Холдинг АД</v>
      </c>
      <c r="B776" s="105" t="str">
        <f t="shared" si="46"/>
        <v>121228499</v>
      </c>
      <c r="C776" s="581">
        <f t="shared" si="47"/>
        <v>44561</v>
      </c>
      <c r="D776" s="105" t="s">
        <v>560</v>
      </c>
      <c r="E776" s="496">
        <v>11</v>
      </c>
      <c r="F776" s="105" t="s">
        <v>863</v>
      </c>
      <c r="H776" s="105">
        <f>'Справка 6'!N28</f>
        <v>0</v>
      </c>
    </row>
    <row r="777" spans="1:8" ht="15">
      <c r="A777" s="105" t="str">
        <f t="shared" si="45"/>
        <v>Синергон Холдинг АД</v>
      </c>
      <c r="B777" s="105" t="str">
        <f t="shared" si="46"/>
        <v>121228499</v>
      </c>
      <c r="C777" s="581">
        <f t="shared" si="47"/>
        <v>44561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">
      <c r="A778" s="105" t="str">
        <f t="shared" si="45"/>
        <v>Синергон Холдинг АД</v>
      </c>
      <c r="B778" s="105" t="str">
        <f t="shared" si="46"/>
        <v>121228499</v>
      </c>
      <c r="C778" s="581">
        <f t="shared" si="47"/>
        <v>44561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">
      <c r="A779" s="105" t="str">
        <f t="shared" si="45"/>
        <v>Синергон Холдинг АД</v>
      </c>
      <c r="B779" s="105" t="str">
        <f t="shared" si="46"/>
        <v>121228499</v>
      </c>
      <c r="C779" s="581">
        <f t="shared" si="47"/>
        <v>44561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">
      <c r="A780" s="105" t="str">
        <f t="shared" si="45"/>
        <v>Синергон Холдинг АД</v>
      </c>
      <c r="B780" s="105" t="str">
        <f t="shared" si="46"/>
        <v>121228499</v>
      </c>
      <c r="C780" s="581">
        <f t="shared" si="47"/>
        <v>44561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">
      <c r="A781" s="105" t="str">
        <f aca="true" t="shared" si="48" ref="A781:A844">pdeName</f>
        <v>Синергон Холдинг АД</v>
      </c>
      <c r="B781" s="105" t="str">
        <f aca="true" t="shared" si="49" ref="B781:B844">pdeBulstat</f>
        <v>121228499</v>
      </c>
      <c r="C781" s="581">
        <f aca="true" t="shared" si="50" ref="C781:C844">endDate</f>
        <v>44561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">
      <c r="A782" s="105" t="str">
        <f t="shared" si="48"/>
        <v>Синергон Холдинг АД</v>
      </c>
      <c r="B782" s="105" t="str">
        <f t="shared" si="49"/>
        <v>121228499</v>
      </c>
      <c r="C782" s="581">
        <f t="shared" si="50"/>
        <v>44561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">
      <c r="A783" s="105" t="str">
        <f t="shared" si="48"/>
        <v>Синергон Холдинг АД</v>
      </c>
      <c r="B783" s="105" t="str">
        <f t="shared" si="49"/>
        <v>121228499</v>
      </c>
      <c r="C783" s="581">
        <f t="shared" si="50"/>
        <v>44561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">
      <c r="A784" s="105" t="str">
        <f t="shared" si="48"/>
        <v>Синергон Холдинг АД</v>
      </c>
      <c r="B784" s="105" t="str">
        <f t="shared" si="49"/>
        <v>121228499</v>
      </c>
      <c r="C784" s="581">
        <f t="shared" si="50"/>
        <v>44561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">
      <c r="A785" s="105" t="str">
        <f t="shared" si="48"/>
        <v>Синергон Холдинг АД</v>
      </c>
      <c r="B785" s="105" t="str">
        <f t="shared" si="49"/>
        <v>121228499</v>
      </c>
      <c r="C785" s="581">
        <f t="shared" si="50"/>
        <v>44561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">
      <c r="A786" s="105" t="str">
        <f t="shared" si="48"/>
        <v>Синергон Холдинг АД</v>
      </c>
      <c r="B786" s="105" t="str">
        <f t="shared" si="49"/>
        <v>121228499</v>
      </c>
      <c r="C786" s="581">
        <f t="shared" si="50"/>
        <v>44561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">
      <c r="A787" s="105" t="str">
        <f t="shared" si="48"/>
        <v>Синергон Холдинг АД</v>
      </c>
      <c r="B787" s="105" t="str">
        <f t="shared" si="49"/>
        <v>121228499</v>
      </c>
      <c r="C787" s="581">
        <f t="shared" si="50"/>
        <v>44561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">
      <c r="A788" s="105" t="str">
        <f t="shared" si="48"/>
        <v>Синергон Холдинг АД</v>
      </c>
      <c r="B788" s="105" t="str">
        <f t="shared" si="49"/>
        <v>121228499</v>
      </c>
      <c r="C788" s="581">
        <f t="shared" si="50"/>
        <v>44561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">
      <c r="A789" s="105" t="str">
        <f t="shared" si="48"/>
        <v>Синергон Холдинг АД</v>
      </c>
      <c r="B789" s="105" t="str">
        <f t="shared" si="49"/>
        <v>121228499</v>
      </c>
      <c r="C789" s="581">
        <f t="shared" si="50"/>
        <v>44561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">
      <c r="A790" s="105" t="str">
        <f t="shared" si="48"/>
        <v>Синергон Холдинг АД</v>
      </c>
      <c r="B790" s="105" t="str">
        <f t="shared" si="49"/>
        <v>121228499</v>
      </c>
      <c r="C790" s="581">
        <f t="shared" si="50"/>
        <v>44561</v>
      </c>
      <c r="D790" s="105" t="s">
        <v>583</v>
      </c>
      <c r="E790" s="496">
        <v>11</v>
      </c>
      <c r="F790" s="105" t="s">
        <v>582</v>
      </c>
      <c r="H790" s="105">
        <f>'Справка 6'!N43</f>
        <v>361</v>
      </c>
    </row>
    <row r="791" spans="1:8" ht="15">
      <c r="A791" s="105" t="str">
        <f t="shared" si="48"/>
        <v>Синергон Холдинг АД</v>
      </c>
      <c r="B791" s="105" t="str">
        <f t="shared" si="49"/>
        <v>121228499</v>
      </c>
      <c r="C791" s="581">
        <f t="shared" si="50"/>
        <v>44561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">
      <c r="A792" s="105" t="str">
        <f t="shared" si="48"/>
        <v>Синергон Холдинг АД</v>
      </c>
      <c r="B792" s="105" t="str">
        <f t="shared" si="49"/>
        <v>121228499</v>
      </c>
      <c r="C792" s="581">
        <f t="shared" si="50"/>
        <v>44561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">
      <c r="A793" s="105" t="str">
        <f t="shared" si="48"/>
        <v>Синергон Холдинг АД</v>
      </c>
      <c r="B793" s="105" t="str">
        <f t="shared" si="49"/>
        <v>121228499</v>
      </c>
      <c r="C793" s="581">
        <f t="shared" si="50"/>
        <v>44561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">
      <c r="A794" s="105" t="str">
        <f t="shared" si="48"/>
        <v>Синергон Холдинг АД</v>
      </c>
      <c r="B794" s="105" t="str">
        <f t="shared" si="49"/>
        <v>121228499</v>
      </c>
      <c r="C794" s="581">
        <f t="shared" si="50"/>
        <v>44561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">
      <c r="A795" s="105" t="str">
        <f t="shared" si="48"/>
        <v>Синергон Холдинг АД</v>
      </c>
      <c r="B795" s="105" t="str">
        <f t="shared" si="49"/>
        <v>121228499</v>
      </c>
      <c r="C795" s="581">
        <f t="shared" si="50"/>
        <v>44561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">
      <c r="A796" s="105" t="str">
        <f t="shared" si="48"/>
        <v>Синергон Холдинг АД</v>
      </c>
      <c r="B796" s="105" t="str">
        <f t="shared" si="49"/>
        <v>121228499</v>
      </c>
      <c r="C796" s="581">
        <f t="shared" si="50"/>
        <v>44561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">
      <c r="A797" s="105" t="str">
        <f t="shared" si="48"/>
        <v>Синергон Холдинг АД</v>
      </c>
      <c r="B797" s="105" t="str">
        <f t="shared" si="49"/>
        <v>121228499</v>
      </c>
      <c r="C797" s="581">
        <f t="shared" si="50"/>
        <v>44561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">
      <c r="A798" s="105" t="str">
        <f t="shared" si="48"/>
        <v>Синергон Холдинг АД</v>
      </c>
      <c r="B798" s="105" t="str">
        <f t="shared" si="49"/>
        <v>121228499</v>
      </c>
      <c r="C798" s="581">
        <f t="shared" si="50"/>
        <v>44561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">
      <c r="A799" s="105" t="str">
        <f t="shared" si="48"/>
        <v>Синергон Холдинг АД</v>
      </c>
      <c r="B799" s="105" t="str">
        <f t="shared" si="49"/>
        <v>121228499</v>
      </c>
      <c r="C799" s="581">
        <f t="shared" si="50"/>
        <v>44561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">
      <c r="A800" s="105" t="str">
        <f t="shared" si="48"/>
        <v>Синергон Холдинг АД</v>
      </c>
      <c r="B800" s="105" t="str">
        <f t="shared" si="49"/>
        <v>121228499</v>
      </c>
      <c r="C800" s="581">
        <f t="shared" si="50"/>
        <v>44561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">
      <c r="A801" s="105" t="str">
        <f t="shared" si="48"/>
        <v>Синергон Холдинг АД</v>
      </c>
      <c r="B801" s="105" t="str">
        <f t="shared" si="49"/>
        <v>121228499</v>
      </c>
      <c r="C801" s="581">
        <f t="shared" si="50"/>
        <v>44561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">
      <c r="A802" s="105" t="str">
        <f t="shared" si="48"/>
        <v>Синергон Холдинг АД</v>
      </c>
      <c r="B802" s="105" t="str">
        <f t="shared" si="49"/>
        <v>121228499</v>
      </c>
      <c r="C802" s="581">
        <f t="shared" si="50"/>
        <v>44561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">
      <c r="A803" s="105" t="str">
        <f t="shared" si="48"/>
        <v>Синергон Холдинг АД</v>
      </c>
      <c r="B803" s="105" t="str">
        <f t="shared" si="49"/>
        <v>121228499</v>
      </c>
      <c r="C803" s="581">
        <f t="shared" si="50"/>
        <v>44561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">
      <c r="A804" s="105" t="str">
        <f t="shared" si="48"/>
        <v>Синергон Холдинг АД</v>
      </c>
      <c r="B804" s="105" t="str">
        <f t="shared" si="49"/>
        <v>121228499</v>
      </c>
      <c r="C804" s="581">
        <f t="shared" si="50"/>
        <v>44561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">
      <c r="A805" s="105" t="str">
        <f t="shared" si="48"/>
        <v>Синергон Холдинг АД</v>
      </c>
      <c r="B805" s="105" t="str">
        <f t="shared" si="49"/>
        <v>121228499</v>
      </c>
      <c r="C805" s="581">
        <f t="shared" si="50"/>
        <v>44561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">
      <c r="A806" s="105" t="str">
        <f t="shared" si="48"/>
        <v>Синергон Холдинг АД</v>
      </c>
      <c r="B806" s="105" t="str">
        <f t="shared" si="49"/>
        <v>121228499</v>
      </c>
      <c r="C806" s="581">
        <f t="shared" si="50"/>
        <v>44561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">
      <c r="A807" s="105" t="str">
        <f t="shared" si="48"/>
        <v>Синергон Холдинг АД</v>
      </c>
      <c r="B807" s="105" t="str">
        <f t="shared" si="49"/>
        <v>121228499</v>
      </c>
      <c r="C807" s="581">
        <f t="shared" si="50"/>
        <v>44561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">
      <c r="A808" s="105" t="str">
        <f t="shared" si="48"/>
        <v>Синергон Холдинг АД</v>
      </c>
      <c r="B808" s="105" t="str">
        <f t="shared" si="49"/>
        <v>121228499</v>
      </c>
      <c r="C808" s="581">
        <f t="shared" si="50"/>
        <v>44561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">
      <c r="A809" s="105" t="str">
        <f t="shared" si="48"/>
        <v>Синергон Холдинг АД</v>
      </c>
      <c r="B809" s="105" t="str">
        <f t="shared" si="49"/>
        <v>121228499</v>
      </c>
      <c r="C809" s="581">
        <f t="shared" si="50"/>
        <v>44561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">
      <c r="A810" s="105" t="str">
        <f t="shared" si="48"/>
        <v>Синергон Холдинг АД</v>
      </c>
      <c r="B810" s="105" t="str">
        <f t="shared" si="49"/>
        <v>121228499</v>
      </c>
      <c r="C810" s="581">
        <f t="shared" si="50"/>
        <v>44561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">
      <c r="A811" s="105" t="str">
        <f t="shared" si="48"/>
        <v>Синергон Холдинг АД</v>
      </c>
      <c r="B811" s="105" t="str">
        <f t="shared" si="49"/>
        <v>121228499</v>
      </c>
      <c r="C811" s="581">
        <f t="shared" si="50"/>
        <v>44561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">
      <c r="A812" s="105" t="str">
        <f t="shared" si="48"/>
        <v>Синергон Холдинг АД</v>
      </c>
      <c r="B812" s="105" t="str">
        <f t="shared" si="49"/>
        <v>121228499</v>
      </c>
      <c r="C812" s="581">
        <f t="shared" si="50"/>
        <v>44561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">
      <c r="A813" s="105" t="str">
        <f t="shared" si="48"/>
        <v>Синергон Холдинг АД</v>
      </c>
      <c r="B813" s="105" t="str">
        <f t="shared" si="49"/>
        <v>121228499</v>
      </c>
      <c r="C813" s="581">
        <f t="shared" si="50"/>
        <v>44561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">
      <c r="A814" s="105" t="str">
        <f t="shared" si="48"/>
        <v>Синергон Холдинг АД</v>
      </c>
      <c r="B814" s="105" t="str">
        <f t="shared" si="49"/>
        <v>121228499</v>
      </c>
      <c r="C814" s="581">
        <f t="shared" si="50"/>
        <v>44561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">
      <c r="A815" s="105" t="str">
        <f t="shared" si="48"/>
        <v>Синергон Холдинг АД</v>
      </c>
      <c r="B815" s="105" t="str">
        <f t="shared" si="49"/>
        <v>121228499</v>
      </c>
      <c r="C815" s="581">
        <f t="shared" si="50"/>
        <v>44561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">
      <c r="A816" s="105" t="str">
        <f t="shared" si="48"/>
        <v>Синергон Холдинг АД</v>
      </c>
      <c r="B816" s="105" t="str">
        <f t="shared" si="49"/>
        <v>121228499</v>
      </c>
      <c r="C816" s="581">
        <f t="shared" si="50"/>
        <v>44561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">
      <c r="A817" s="105" t="str">
        <f t="shared" si="48"/>
        <v>Синергон Холдинг АД</v>
      </c>
      <c r="B817" s="105" t="str">
        <f t="shared" si="49"/>
        <v>121228499</v>
      </c>
      <c r="C817" s="581">
        <f t="shared" si="50"/>
        <v>44561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">
      <c r="A818" s="105" t="str">
        <f t="shared" si="48"/>
        <v>Синергон Холдинг АД</v>
      </c>
      <c r="B818" s="105" t="str">
        <f t="shared" si="49"/>
        <v>121228499</v>
      </c>
      <c r="C818" s="581">
        <f t="shared" si="50"/>
        <v>44561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">
      <c r="A819" s="105" t="str">
        <f t="shared" si="48"/>
        <v>Синергон Холдинг АД</v>
      </c>
      <c r="B819" s="105" t="str">
        <f t="shared" si="49"/>
        <v>121228499</v>
      </c>
      <c r="C819" s="581">
        <f t="shared" si="50"/>
        <v>44561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">
      <c r="A820" s="105" t="str">
        <f t="shared" si="48"/>
        <v>Синергон Холдинг АД</v>
      </c>
      <c r="B820" s="105" t="str">
        <f t="shared" si="49"/>
        <v>121228499</v>
      </c>
      <c r="C820" s="581">
        <f t="shared" si="50"/>
        <v>44561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">
      <c r="A821" s="105" t="str">
        <f t="shared" si="48"/>
        <v>Синергон Холдинг АД</v>
      </c>
      <c r="B821" s="105" t="str">
        <f t="shared" si="49"/>
        <v>121228499</v>
      </c>
      <c r="C821" s="581">
        <f t="shared" si="50"/>
        <v>44561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">
      <c r="A822" s="105" t="str">
        <f t="shared" si="48"/>
        <v>Синергон Холдинг АД</v>
      </c>
      <c r="B822" s="105" t="str">
        <f t="shared" si="49"/>
        <v>121228499</v>
      </c>
      <c r="C822" s="581">
        <f t="shared" si="50"/>
        <v>44561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">
      <c r="A823" s="105" t="str">
        <f t="shared" si="48"/>
        <v>Синергон Холдинг АД</v>
      </c>
      <c r="B823" s="105" t="str">
        <f t="shared" si="49"/>
        <v>121228499</v>
      </c>
      <c r="C823" s="581">
        <f t="shared" si="50"/>
        <v>44561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">
      <c r="A824" s="105" t="str">
        <f t="shared" si="48"/>
        <v>Синергон Холдинг АД</v>
      </c>
      <c r="B824" s="105" t="str">
        <f t="shared" si="49"/>
        <v>121228499</v>
      </c>
      <c r="C824" s="581">
        <f t="shared" si="50"/>
        <v>44561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">
      <c r="A825" s="105" t="str">
        <f t="shared" si="48"/>
        <v>Синергон Холдинг АД</v>
      </c>
      <c r="B825" s="105" t="str">
        <f t="shared" si="49"/>
        <v>121228499</v>
      </c>
      <c r="C825" s="581">
        <f t="shared" si="50"/>
        <v>44561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">
      <c r="A826" s="105" t="str">
        <f t="shared" si="48"/>
        <v>Синергон Холдинг АД</v>
      </c>
      <c r="B826" s="105" t="str">
        <f t="shared" si="49"/>
        <v>121228499</v>
      </c>
      <c r="C826" s="581">
        <f t="shared" si="50"/>
        <v>44561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">
      <c r="A827" s="105" t="str">
        <f t="shared" si="48"/>
        <v>Синергон Холдинг АД</v>
      </c>
      <c r="B827" s="105" t="str">
        <f t="shared" si="49"/>
        <v>121228499</v>
      </c>
      <c r="C827" s="581">
        <f t="shared" si="50"/>
        <v>44561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">
      <c r="A828" s="105" t="str">
        <f t="shared" si="48"/>
        <v>Синергон Холдинг АД</v>
      </c>
      <c r="B828" s="105" t="str">
        <f t="shared" si="49"/>
        <v>121228499</v>
      </c>
      <c r="C828" s="581">
        <f t="shared" si="50"/>
        <v>44561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">
      <c r="A829" s="105" t="str">
        <f t="shared" si="48"/>
        <v>Синергон Холдинг АД</v>
      </c>
      <c r="B829" s="105" t="str">
        <f t="shared" si="49"/>
        <v>121228499</v>
      </c>
      <c r="C829" s="581">
        <f t="shared" si="50"/>
        <v>44561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">
      <c r="A830" s="105" t="str">
        <f t="shared" si="48"/>
        <v>Синергон Холдинг АД</v>
      </c>
      <c r="B830" s="105" t="str">
        <f t="shared" si="49"/>
        <v>121228499</v>
      </c>
      <c r="C830" s="581">
        <f t="shared" si="50"/>
        <v>44561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">
      <c r="A831" s="105" t="str">
        <f t="shared" si="48"/>
        <v>Синергон Холдинг АД</v>
      </c>
      <c r="B831" s="105" t="str">
        <f t="shared" si="49"/>
        <v>121228499</v>
      </c>
      <c r="C831" s="581">
        <f t="shared" si="50"/>
        <v>44561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">
      <c r="A832" s="105" t="str">
        <f t="shared" si="48"/>
        <v>Синергон Холдинг АД</v>
      </c>
      <c r="B832" s="105" t="str">
        <f t="shared" si="49"/>
        <v>121228499</v>
      </c>
      <c r="C832" s="581">
        <f t="shared" si="50"/>
        <v>44561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">
      <c r="A833" s="105" t="str">
        <f t="shared" si="48"/>
        <v>Синергон Холдинг АД</v>
      </c>
      <c r="B833" s="105" t="str">
        <f t="shared" si="49"/>
        <v>121228499</v>
      </c>
      <c r="C833" s="581">
        <f t="shared" si="50"/>
        <v>44561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">
      <c r="A834" s="105" t="str">
        <f t="shared" si="48"/>
        <v>Синергон Холдинг АД</v>
      </c>
      <c r="B834" s="105" t="str">
        <f t="shared" si="49"/>
        <v>121228499</v>
      </c>
      <c r="C834" s="581">
        <f t="shared" si="50"/>
        <v>44561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">
      <c r="A835" s="105" t="str">
        <f t="shared" si="48"/>
        <v>Синергон Холдинг АД</v>
      </c>
      <c r="B835" s="105" t="str">
        <f t="shared" si="49"/>
        <v>121228499</v>
      </c>
      <c r="C835" s="581">
        <f t="shared" si="50"/>
        <v>44561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">
      <c r="A836" s="105" t="str">
        <f t="shared" si="48"/>
        <v>Синергон Холдинг АД</v>
      </c>
      <c r="B836" s="105" t="str">
        <f t="shared" si="49"/>
        <v>121228499</v>
      </c>
      <c r="C836" s="581">
        <f t="shared" si="50"/>
        <v>44561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">
      <c r="A837" s="105" t="str">
        <f t="shared" si="48"/>
        <v>Синергон Холдинг АД</v>
      </c>
      <c r="B837" s="105" t="str">
        <f t="shared" si="49"/>
        <v>121228499</v>
      </c>
      <c r="C837" s="581">
        <f t="shared" si="50"/>
        <v>44561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">
      <c r="A838" s="105" t="str">
        <f t="shared" si="48"/>
        <v>Синергон Холдинг АД</v>
      </c>
      <c r="B838" s="105" t="str">
        <f t="shared" si="49"/>
        <v>121228499</v>
      </c>
      <c r="C838" s="581">
        <f t="shared" si="50"/>
        <v>44561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">
      <c r="A839" s="105" t="str">
        <f t="shared" si="48"/>
        <v>Синергон Холдинг АД</v>
      </c>
      <c r="B839" s="105" t="str">
        <f t="shared" si="49"/>
        <v>121228499</v>
      </c>
      <c r="C839" s="581">
        <f t="shared" si="50"/>
        <v>44561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">
      <c r="A840" s="105" t="str">
        <f t="shared" si="48"/>
        <v>Синергон Холдинг АД</v>
      </c>
      <c r="B840" s="105" t="str">
        <f t="shared" si="49"/>
        <v>121228499</v>
      </c>
      <c r="C840" s="581">
        <f t="shared" si="50"/>
        <v>44561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">
      <c r="A841" s="105" t="str">
        <f t="shared" si="48"/>
        <v>Синергон Холдинг АД</v>
      </c>
      <c r="B841" s="105" t="str">
        <f t="shared" si="49"/>
        <v>121228499</v>
      </c>
      <c r="C841" s="581">
        <f t="shared" si="50"/>
        <v>44561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">
      <c r="A842" s="105" t="str">
        <f t="shared" si="48"/>
        <v>Синергон Холдинг АД</v>
      </c>
      <c r="B842" s="105" t="str">
        <f t="shared" si="49"/>
        <v>121228499</v>
      </c>
      <c r="C842" s="581">
        <f t="shared" si="50"/>
        <v>44561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">
      <c r="A843" s="105" t="str">
        <f t="shared" si="48"/>
        <v>Синергон Холдинг АД</v>
      </c>
      <c r="B843" s="105" t="str">
        <f t="shared" si="49"/>
        <v>121228499</v>
      </c>
      <c r="C843" s="581">
        <f t="shared" si="50"/>
        <v>44561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">
      <c r="A844" s="105" t="str">
        <f t="shared" si="48"/>
        <v>Синергон Холдинг АД</v>
      </c>
      <c r="B844" s="105" t="str">
        <f t="shared" si="49"/>
        <v>121228499</v>
      </c>
      <c r="C844" s="581">
        <f t="shared" si="50"/>
        <v>44561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">
      <c r="A845" s="105" t="str">
        <f aca="true" t="shared" si="51" ref="A845:A910">pdeName</f>
        <v>Синергон Холдинг АД</v>
      </c>
      <c r="B845" s="105" t="str">
        <f aca="true" t="shared" si="52" ref="B845:B910">pdeBulstat</f>
        <v>121228499</v>
      </c>
      <c r="C845" s="581">
        <f aca="true" t="shared" si="53" ref="C845:C910">endDate</f>
        <v>44561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">
      <c r="A846" s="105" t="str">
        <f t="shared" si="51"/>
        <v>Синергон Холдинг АД</v>
      </c>
      <c r="B846" s="105" t="str">
        <f t="shared" si="52"/>
        <v>121228499</v>
      </c>
      <c r="C846" s="581">
        <f t="shared" si="53"/>
        <v>44561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">
      <c r="A847" s="105" t="str">
        <f t="shared" si="51"/>
        <v>Синергон Холдинг АД</v>
      </c>
      <c r="B847" s="105" t="str">
        <f t="shared" si="52"/>
        <v>121228499</v>
      </c>
      <c r="C847" s="581">
        <f t="shared" si="53"/>
        <v>44561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">
      <c r="A848" s="105" t="str">
        <f t="shared" si="51"/>
        <v>Синергон Холдинг АД</v>
      </c>
      <c r="B848" s="105" t="str">
        <f t="shared" si="52"/>
        <v>121228499</v>
      </c>
      <c r="C848" s="581">
        <f t="shared" si="53"/>
        <v>44561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">
      <c r="A849" s="105" t="str">
        <f t="shared" si="51"/>
        <v>Синергон Холдинг АД</v>
      </c>
      <c r="B849" s="105" t="str">
        <f t="shared" si="52"/>
        <v>121228499</v>
      </c>
      <c r="C849" s="581">
        <f t="shared" si="53"/>
        <v>44561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">
      <c r="A850" s="105" t="str">
        <f t="shared" si="51"/>
        <v>Синергон Холдинг АД</v>
      </c>
      <c r="B850" s="105" t="str">
        <f t="shared" si="52"/>
        <v>121228499</v>
      </c>
      <c r="C850" s="581">
        <f t="shared" si="53"/>
        <v>44561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">
      <c r="A851" s="105" t="str">
        <f t="shared" si="51"/>
        <v>Синергон Холдинг АД</v>
      </c>
      <c r="B851" s="105" t="str">
        <f t="shared" si="52"/>
        <v>121228499</v>
      </c>
      <c r="C851" s="581">
        <f t="shared" si="53"/>
        <v>44561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">
      <c r="A852" s="105" t="str">
        <f t="shared" si="51"/>
        <v>Синергон Холдинг АД</v>
      </c>
      <c r="B852" s="105" t="str">
        <f t="shared" si="52"/>
        <v>121228499</v>
      </c>
      <c r="C852" s="581">
        <f t="shared" si="53"/>
        <v>44561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">
      <c r="A853" s="105" t="str">
        <f t="shared" si="51"/>
        <v>Синергон Холдинг АД</v>
      </c>
      <c r="B853" s="105" t="str">
        <f t="shared" si="52"/>
        <v>121228499</v>
      </c>
      <c r="C853" s="581">
        <f t="shared" si="53"/>
        <v>44561</v>
      </c>
      <c r="D853" s="105" t="s">
        <v>529</v>
      </c>
      <c r="E853" s="496">
        <v>14</v>
      </c>
      <c r="F853" s="105" t="s">
        <v>528</v>
      </c>
      <c r="H853" s="105">
        <f>'Справка 6'!Q13</f>
        <v>30</v>
      </c>
    </row>
    <row r="854" spans="1:8" ht="15">
      <c r="A854" s="105" t="str">
        <f t="shared" si="51"/>
        <v>Синергон Холдинг АД</v>
      </c>
      <c r="B854" s="105" t="str">
        <f t="shared" si="52"/>
        <v>121228499</v>
      </c>
      <c r="C854" s="581">
        <f t="shared" si="53"/>
        <v>44561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">
      <c r="A855" s="105" t="str">
        <f t="shared" si="51"/>
        <v>Синергон Холдинг АД</v>
      </c>
      <c r="B855" s="105" t="str">
        <f t="shared" si="52"/>
        <v>121228499</v>
      </c>
      <c r="C855" s="581">
        <f t="shared" si="53"/>
        <v>44561</v>
      </c>
      <c r="D855" s="105" t="s">
        <v>535</v>
      </c>
      <c r="E855" s="496">
        <v>14</v>
      </c>
      <c r="F855" s="105" t="s">
        <v>534</v>
      </c>
      <c r="H855" s="105">
        <f>'Справка 6'!Q15</f>
        <v>222</v>
      </c>
    </row>
    <row r="856" spans="1:8" ht="15">
      <c r="A856" s="105" t="str">
        <f t="shared" si="51"/>
        <v>Синергон Холдинг АД</v>
      </c>
      <c r="B856" s="105" t="str">
        <f t="shared" si="52"/>
        <v>121228499</v>
      </c>
      <c r="C856" s="581">
        <f t="shared" si="53"/>
        <v>44561</v>
      </c>
      <c r="D856" s="105" t="s">
        <v>537</v>
      </c>
      <c r="E856" s="496">
        <v>14</v>
      </c>
      <c r="F856" s="105" t="s">
        <v>536</v>
      </c>
      <c r="H856" s="105">
        <f>'Справка 6'!Q16</f>
        <v>70</v>
      </c>
    </row>
    <row r="857" spans="1:8" ht="15">
      <c r="A857" s="105" t="str">
        <f t="shared" si="51"/>
        <v>Синергон Холдинг АД</v>
      </c>
      <c r="B857" s="105" t="str">
        <f t="shared" si="52"/>
        <v>121228499</v>
      </c>
      <c r="C857" s="581">
        <f t="shared" si="53"/>
        <v>44561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">
      <c r="A858" s="105" t="str">
        <f t="shared" si="51"/>
        <v>Синергон Холдинг АД</v>
      </c>
      <c r="B858" s="105" t="str">
        <f t="shared" si="52"/>
        <v>121228499</v>
      </c>
      <c r="C858" s="581">
        <f t="shared" si="53"/>
        <v>44561</v>
      </c>
      <c r="D858" s="105" t="s">
        <v>543</v>
      </c>
      <c r="E858" s="496">
        <v>14</v>
      </c>
      <c r="F858" s="105" t="s">
        <v>542</v>
      </c>
      <c r="H858" s="105">
        <f>'Справка 6'!Q18</f>
        <v>39</v>
      </c>
    </row>
    <row r="859" spans="1:8" ht="15">
      <c r="A859" s="105" t="str">
        <f t="shared" si="51"/>
        <v>Синергон Холдинг АД</v>
      </c>
      <c r="B859" s="105" t="str">
        <f t="shared" si="52"/>
        <v>121228499</v>
      </c>
      <c r="C859" s="581">
        <f t="shared" si="53"/>
        <v>44561</v>
      </c>
      <c r="D859" s="105" t="s">
        <v>545</v>
      </c>
      <c r="E859" s="496">
        <v>14</v>
      </c>
      <c r="F859" s="105" t="s">
        <v>828</v>
      </c>
      <c r="H859" s="105">
        <f>'Справка 6'!Q19</f>
        <v>361</v>
      </c>
    </row>
    <row r="860" spans="1:8" ht="15">
      <c r="A860" s="105" t="str">
        <f t="shared" si="51"/>
        <v>Синергон Холдинг АД</v>
      </c>
      <c r="B860" s="105" t="str">
        <f t="shared" si="52"/>
        <v>121228499</v>
      </c>
      <c r="C860" s="581">
        <f t="shared" si="53"/>
        <v>44561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">
      <c r="A861" s="105" t="str">
        <f t="shared" si="51"/>
        <v>Синергон Холдинг АД</v>
      </c>
      <c r="B861" s="105" t="str">
        <f t="shared" si="52"/>
        <v>121228499</v>
      </c>
      <c r="C861" s="581">
        <f t="shared" si="53"/>
        <v>44561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">
      <c r="A862" s="105" t="str">
        <f t="shared" si="51"/>
        <v>Синергон Холдинг АД</v>
      </c>
      <c r="B862" s="105" t="str">
        <f t="shared" si="52"/>
        <v>121228499</v>
      </c>
      <c r="C862" s="581">
        <f t="shared" si="53"/>
        <v>44561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 ht="15">
      <c r="A863" s="105" t="str">
        <f t="shared" si="51"/>
        <v>Синергон Холдинг АД</v>
      </c>
      <c r="B863" s="105" t="str">
        <f t="shared" si="52"/>
        <v>121228499</v>
      </c>
      <c r="C863" s="581">
        <f t="shared" si="53"/>
        <v>44561</v>
      </c>
      <c r="D863" s="105" t="s">
        <v>555</v>
      </c>
      <c r="E863" s="496">
        <v>14</v>
      </c>
      <c r="F863" s="105" t="s">
        <v>554</v>
      </c>
      <c r="H863" s="105">
        <f>'Справка 6'!Q25</f>
        <v>0</v>
      </c>
    </row>
    <row r="864" spans="1:8" ht="15">
      <c r="A864" s="105" t="str">
        <f t="shared" si="51"/>
        <v>Синергон Холдинг АД</v>
      </c>
      <c r="B864" s="105" t="str">
        <f t="shared" si="52"/>
        <v>121228499</v>
      </c>
      <c r="C864" s="581">
        <f t="shared" si="53"/>
        <v>44561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">
      <c r="A865" s="105" t="str">
        <f t="shared" si="51"/>
        <v>Синергон Холдинг АД</v>
      </c>
      <c r="B865" s="105" t="str">
        <f t="shared" si="52"/>
        <v>121228499</v>
      </c>
      <c r="C865" s="581">
        <f t="shared" si="53"/>
        <v>44561</v>
      </c>
      <c r="D865" s="105" t="s">
        <v>558</v>
      </c>
      <c r="E865" s="496">
        <v>14</v>
      </c>
      <c r="F865" s="105" t="s">
        <v>542</v>
      </c>
      <c r="H865" s="105">
        <f>'Справка 6'!Q27</f>
        <v>0</v>
      </c>
    </row>
    <row r="866" spans="1:8" ht="15">
      <c r="A866" s="105" t="str">
        <f t="shared" si="51"/>
        <v>Синергон Холдинг АД</v>
      </c>
      <c r="B866" s="105" t="str">
        <f t="shared" si="52"/>
        <v>121228499</v>
      </c>
      <c r="C866" s="581">
        <f t="shared" si="53"/>
        <v>44561</v>
      </c>
      <c r="D866" s="105" t="s">
        <v>560</v>
      </c>
      <c r="E866" s="496">
        <v>14</v>
      </c>
      <c r="F866" s="105" t="s">
        <v>863</v>
      </c>
      <c r="H866" s="105">
        <f>'Справка 6'!Q28</f>
        <v>0</v>
      </c>
    </row>
    <row r="867" spans="1:8" ht="15">
      <c r="A867" s="105" t="str">
        <f t="shared" si="51"/>
        <v>Синергон Холдинг АД</v>
      </c>
      <c r="B867" s="105" t="str">
        <f t="shared" si="52"/>
        <v>121228499</v>
      </c>
      <c r="C867" s="581">
        <f t="shared" si="53"/>
        <v>44561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">
      <c r="A868" s="105" t="str">
        <f t="shared" si="51"/>
        <v>Синергон Холдинг АД</v>
      </c>
      <c r="B868" s="105" t="str">
        <f t="shared" si="52"/>
        <v>121228499</v>
      </c>
      <c r="C868" s="581">
        <f t="shared" si="53"/>
        <v>44561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">
      <c r="A869" s="105" t="str">
        <f t="shared" si="51"/>
        <v>Синергон Холдинг АД</v>
      </c>
      <c r="B869" s="105" t="str">
        <f t="shared" si="52"/>
        <v>121228499</v>
      </c>
      <c r="C869" s="581">
        <f t="shared" si="53"/>
        <v>44561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">
      <c r="A870" s="105" t="str">
        <f t="shared" si="51"/>
        <v>Синергон Холдинг АД</v>
      </c>
      <c r="B870" s="105" t="str">
        <f t="shared" si="52"/>
        <v>121228499</v>
      </c>
      <c r="C870" s="581">
        <f t="shared" si="53"/>
        <v>44561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">
      <c r="A871" s="105" t="str">
        <f t="shared" si="51"/>
        <v>Синергон Холдинг АД</v>
      </c>
      <c r="B871" s="105" t="str">
        <f t="shared" si="52"/>
        <v>121228499</v>
      </c>
      <c r="C871" s="581">
        <f t="shared" si="53"/>
        <v>44561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">
      <c r="A872" s="105" t="str">
        <f t="shared" si="51"/>
        <v>Синергон Холдинг АД</v>
      </c>
      <c r="B872" s="105" t="str">
        <f t="shared" si="52"/>
        <v>121228499</v>
      </c>
      <c r="C872" s="581">
        <f t="shared" si="53"/>
        <v>44561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">
      <c r="A873" s="105" t="str">
        <f t="shared" si="51"/>
        <v>Синергон Холдинг АД</v>
      </c>
      <c r="B873" s="105" t="str">
        <f t="shared" si="52"/>
        <v>121228499</v>
      </c>
      <c r="C873" s="581">
        <f t="shared" si="53"/>
        <v>44561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">
      <c r="A874" s="105" t="str">
        <f t="shared" si="51"/>
        <v>Синергон Холдинг АД</v>
      </c>
      <c r="B874" s="105" t="str">
        <f t="shared" si="52"/>
        <v>121228499</v>
      </c>
      <c r="C874" s="581">
        <f t="shared" si="53"/>
        <v>44561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">
      <c r="A875" s="105" t="str">
        <f t="shared" si="51"/>
        <v>Синергон Холдинг АД</v>
      </c>
      <c r="B875" s="105" t="str">
        <f t="shared" si="52"/>
        <v>121228499</v>
      </c>
      <c r="C875" s="581">
        <f t="shared" si="53"/>
        <v>44561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">
      <c r="A876" s="105" t="str">
        <f t="shared" si="51"/>
        <v>Синергон Холдинг АД</v>
      </c>
      <c r="B876" s="105" t="str">
        <f t="shared" si="52"/>
        <v>121228499</v>
      </c>
      <c r="C876" s="581">
        <f t="shared" si="53"/>
        <v>44561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">
      <c r="A877" s="105" t="str">
        <f t="shared" si="51"/>
        <v>Синергон Холдинг АД</v>
      </c>
      <c r="B877" s="105" t="str">
        <f t="shared" si="52"/>
        <v>121228499</v>
      </c>
      <c r="C877" s="581">
        <f t="shared" si="53"/>
        <v>44561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">
      <c r="A878" s="105" t="str">
        <f t="shared" si="51"/>
        <v>Синергон Холдинг АД</v>
      </c>
      <c r="B878" s="105" t="str">
        <f t="shared" si="52"/>
        <v>121228499</v>
      </c>
      <c r="C878" s="581">
        <f t="shared" si="53"/>
        <v>44561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">
      <c r="A879" s="105" t="str">
        <f t="shared" si="51"/>
        <v>Синергон Холдинг АД</v>
      </c>
      <c r="B879" s="105" t="str">
        <f t="shared" si="52"/>
        <v>121228499</v>
      </c>
      <c r="C879" s="581">
        <f t="shared" si="53"/>
        <v>44561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">
      <c r="A880" s="105" t="str">
        <f t="shared" si="51"/>
        <v>Синергон Холдинг АД</v>
      </c>
      <c r="B880" s="105" t="str">
        <f t="shared" si="52"/>
        <v>121228499</v>
      </c>
      <c r="C880" s="581">
        <f t="shared" si="53"/>
        <v>44561</v>
      </c>
      <c r="D880" s="105" t="s">
        <v>583</v>
      </c>
      <c r="E880" s="496">
        <v>14</v>
      </c>
      <c r="F880" s="105" t="s">
        <v>582</v>
      </c>
      <c r="H880" s="105">
        <f>'Справка 6'!Q43</f>
        <v>361</v>
      </c>
    </row>
    <row r="881" spans="1:8" ht="15">
      <c r="A881" s="105" t="str">
        <f t="shared" si="51"/>
        <v>Синергон Холдинг АД</v>
      </c>
      <c r="B881" s="105" t="str">
        <f t="shared" si="52"/>
        <v>121228499</v>
      </c>
      <c r="C881" s="581">
        <f t="shared" si="53"/>
        <v>44561</v>
      </c>
      <c r="D881" s="105" t="s">
        <v>523</v>
      </c>
      <c r="E881" s="496">
        <v>15</v>
      </c>
      <c r="F881" s="105" t="s">
        <v>522</v>
      </c>
      <c r="H881" s="105">
        <f>'Справка 6'!R11</f>
        <v>7193</v>
      </c>
    </row>
    <row r="882" spans="1:8" ht="15">
      <c r="A882" s="105" t="str">
        <f t="shared" si="51"/>
        <v>Синергон Холдинг АД</v>
      </c>
      <c r="B882" s="105" t="str">
        <f t="shared" si="52"/>
        <v>121228499</v>
      </c>
      <c r="C882" s="581">
        <f t="shared" si="53"/>
        <v>44561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">
      <c r="A883" s="105" t="str">
        <f t="shared" si="51"/>
        <v>Синергон Холдинг АД</v>
      </c>
      <c r="B883" s="105" t="str">
        <f t="shared" si="52"/>
        <v>121228499</v>
      </c>
      <c r="C883" s="581">
        <f t="shared" si="53"/>
        <v>44561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">
      <c r="A884" s="105" t="str">
        <f t="shared" si="51"/>
        <v>Синергон Холдинг АД</v>
      </c>
      <c r="B884" s="105" t="str">
        <f t="shared" si="52"/>
        <v>121228499</v>
      </c>
      <c r="C884" s="581">
        <f t="shared" si="53"/>
        <v>44561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">
      <c r="A885" s="105" t="str">
        <f t="shared" si="51"/>
        <v>Синергон Холдинг АД</v>
      </c>
      <c r="B885" s="105" t="str">
        <f t="shared" si="52"/>
        <v>121228499</v>
      </c>
      <c r="C885" s="581">
        <f t="shared" si="53"/>
        <v>44561</v>
      </c>
      <c r="D885" s="105" t="s">
        <v>535</v>
      </c>
      <c r="E885" s="496">
        <v>15</v>
      </c>
      <c r="F885" s="105" t="s">
        <v>534</v>
      </c>
      <c r="H885" s="105">
        <f>'Справка 6'!R15</f>
        <v>211</v>
      </c>
    </row>
    <row r="886" spans="1:8" ht="15">
      <c r="A886" s="105" t="str">
        <f t="shared" si="51"/>
        <v>Синергон Холдинг АД</v>
      </c>
      <c r="B886" s="105" t="str">
        <f t="shared" si="52"/>
        <v>121228499</v>
      </c>
      <c r="C886" s="581">
        <f t="shared" si="53"/>
        <v>44561</v>
      </c>
      <c r="D886" s="105" t="s">
        <v>537</v>
      </c>
      <c r="E886" s="496">
        <v>15</v>
      </c>
      <c r="F886" s="105" t="s">
        <v>536</v>
      </c>
      <c r="H886" s="105">
        <f>'Справка 6'!R16</f>
        <v>1</v>
      </c>
    </row>
    <row r="887" spans="1:8" ht="15">
      <c r="A887" s="105" t="str">
        <f t="shared" si="51"/>
        <v>Синергон Холдинг АД</v>
      </c>
      <c r="B887" s="105" t="str">
        <f t="shared" si="52"/>
        <v>121228499</v>
      </c>
      <c r="C887" s="581">
        <f t="shared" si="53"/>
        <v>44561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">
      <c r="A888" s="105" t="str">
        <f t="shared" si="51"/>
        <v>Синергон Холдинг АД</v>
      </c>
      <c r="B888" s="105" t="str">
        <f t="shared" si="52"/>
        <v>121228499</v>
      </c>
      <c r="C888" s="581">
        <f t="shared" si="53"/>
        <v>44561</v>
      </c>
      <c r="D888" s="105" t="s">
        <v>543</v>
      </c>
      <c r="E888" s="496">
        <v>15</v>
      </c>
      <c r="F888" s="105" t="s">
        <v>542</v>
      </c>
      <c r="H888" s="105">
        <f>'Справка 6'!R18</f>
        <v>27</v>
      </c>
    </row>
    <row r="889" spans="1:8" ht="15">
      <c r="A889" s="105" t="str">
        <f t="shared" si="51"/>
        <v>Синергон Холдинг АД</v>
      </c>
      <c r="B889" s="105" t="str">
        <f t="shared" si="52"/>
        <v>121228499</v>
      </c>
      <c r="C889" s="581">
        <f t="shared" si="53"/>
        <v>44561</v>
      </c>
      <c r="D889" s="105" t="s">
        <v>545</v>
      </c>
      <c r="E889" s="496">
        <v>15</v>
      </c>
      <c r="F889" s="105" t="s">
        <v>828</v>
      </c>
      <c r="H889" s="105">
        <f>'Справка 6'!R19</f>
        <v>7432</v>
      </c>
    </row>
    <row r="890" spans="1:8" ht="15">
      <c r="A890" s="105" t="str">
        <f t="shared" si="51"/>
        <v>Синергон Холдинг АД</v>
      </c>
      <c r="B890" s="105" t="str">
        <f t="shared" si="52"/>
        <v>121228499</v>
      </c>
      <c r="C890" s="581">
        <f t="shared" si="53"/>
        <v>44561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">
      <c r="A891" s="105" t="str">
        <f t="shared" si="51"/>
        <v>Синергон Холдинг АД</v>
      </c>
      <c r="B891" s="105" t="str">
        <f t="shared" si="52"/>
        <v>121228499</v>
      </c>
      <c r="C891" s="581">
        <f t="shared" si="53"/>
        <v>44561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">
      <c r="A892" s="105" t="str">
        <f t="shared" si="51"/>
        <v>Синергон Холдинг АД</v>
      </c>
      <c r="B892" s="105" t="str">
        <f t="shared" si="52"/>
        <v>121228499</v>
      </c>
      <c r="C892" s="581">
        <f t="shared" si="53"/>
        <v>44561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">
      <c r="A893" s="105" t="str">
        <f t="shared" si="51"/>
        <v>Синергон Холдинг АД</v>
      </c>
      <c r="B893" s="105" t="str">
        <f t="shared" si="52"/>
        <v>121228499</v>
      </c>
      <c r="C893" s="581">
        <f t="shared" si="53"/>
        <v>44561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 ht="15">
      <c r="A894" s="105" t="str">
        <f t="shared" si="51"/>
        <v>Синергон Холдинг АД</v>
      </c>
      <c r="B894" s="105" t="str">
        <f t="shared" si="52"/>
        <v>121228499</v>
      </c>
      <c r="C894" s="581">
        <f t="shared" si="53"/>
        <v>44561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">
      <c r="A895" s="105" t="str">
        <f t="shared" si="51"/>
        <v>Синергон Холдинг АД</v>
      </c>
      <c r="B895" s="105" t="str">
        <f t="shared" si="52"/>
        <v>121228499</v>
      </c>
      <c r="C895" s="581">
        <f t="shared" si="53"/>
        <v>44561</v>
      </c>
      <c r="D895" s="105" t="s">
        <v>558</v>
      </c>
      <c r="E895" s="496">
        <v>15</v>
      </c>
      <c r="F895" s="105" t="s">
        <v>542</v>
      </c>
      <c r="H895" s="105">
        <f>'Справка 6'!R27</f>
        <v>0</v>
      </c>
    </row>
    <row r="896" spans="1:8" ht="15">
      <c r="A896" s="105" t="str">
        <f t="shared" si="51"/>
        <v>Синергон Холдинг АД</v>
      </c>
      <c r="B896" s="105" t="str">
        <f t="shared" si="52"/>
        <v>121228499</v>
      </c>
      <c r="C896" s="581">
        <f t="shared" si="53"/>
        <v>44561</v>
      </c>
      <c r="D896" s="105" t="s">
        <v>560</v>
      </c>
      <c r="E896" s="496">
        <v>15</v>
      </c>
      <c r="F896" s="105" t="s">
        <v>863</v>
      </c>
      <c r="H896" s="105">
        <f>'Справка 6'!R28</f>
        <v>0</v>
      </c>
    </row>
    <row r="897" spans="1:8" ht="15">
      <c r="A897" s="105" t="str">
        <f t="shared" si="51"/>
        <v>Синергон Холдинг АД</v>
      </c>
      <c r="B897" s="105" t="str">
        <f t="shared" si="52"/>
        <v>121228499</v>
      </c>
      <c r="C897" s="581">
        <f t="shared" si="53"/>
        <v>44561</v>
      </c>
      <c r="D897" s="105" t="s">
        <v>562</v>
      </c>
      <c r="E897" s="496">
        <v>15</v>
      </c>
      <c r="F897" s="105" t="s">
        <v>561</v>
      </c>
      <c r="H897" s="105">
        <f>'Справка 6'!R30</f>
        <v>109217</v>
      </c>
    </row>
    <row r="898" spans="1:8" ht="15">
      <c r="A898" s="105" t="str">
        <f t="shared" si="51"/>
        <v>Синергон Холдинг АД</v>
      </c>
      <c r="B898" s="105" t="str">
        <f t="shared" si="52"/>
        <v>121228499</v>
      </c>
      <c r="C898" s="581">
        <f t="shared" si="53"/>
        <v>44561</v>
      </c>
      <c r="D898" s="105" t="s">
        <v>563</v>
      </c>
      <c r="E898" s="496">
        <v>15</v>
      </c>
      <c r="F898" s="105" t="s">
        <v>108</v>
      </c>
      <c r="H898" s="105">
        <f>'Справка 6'!R31</f>
        <v>109217</v>
      </c>
    </row>
    <row r="899" spans="1:8" ht="15">
      <c r="A899" s="105" t="str">
        <f t="shared" si="51"/>
        <v>Синергон Холдинг АД</v>
      </c>
      <c r="B899" s="105" t="str">
        <f t="shared" si="52"/>
        <v>121228499</v>
      </c>
      <c r="C899" s="581">
        <f t="shared" si="53"/>
        <v>44561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">
      <c r="A900" s="105" t="str">
        <f t="shared" si="51"/>
        <v>Синергон Холдинг АД</v>
      </c>
      <c r="B900" s="105" t="str">
        <f t="shared" si="52"/>
        <v>121228499</v>
      </c>
      <c r="C900" s="581">
        <f t="shared" si="53"/>
        <v>44561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 ht="15">
      <c r="A901" s="105" t="str">
        <f t="shared" si="51"/>
        <v>Синергон Холдинг АД</v>
      </c>
      <c r="B901" s="105" t="str">
        <f t="shared" si="52"/>
        <v>121228499</v>
      </c>
      <c r="C901" s="581">
        <f t="shared" si="53"/>
        <v>44561</v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 ht="15">
      <c r="A902" s="105" t="str">
        <f t="shared" si="51"/>
        <v>Синергон Холдинг АД</v>
      </c>
      <c r="B902" s="105" t="str">
        <f t="shared" si="52"/>
        <v>121228499</v>
      </c>
      <c r="C902" s="581">
        <f t="shared" si="53"/>
        <v>44561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">
      <c r="A903" s="105" t="str">
        <f t="shared" si="51"/>
        <v>Синергон Холдинг АД</v>
      </c>
      <c r="B903" s="105" t="str">
        <f t="shared" si="52"/>
        <v>121228499</v>
      </c>
      <c r="C903" s="581">
        <f t="shared" si="53"/>
        <v>44561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">
      <c r="A904" s="105" t="str">
        <f t="shared" si="51"/>
        <v>Синергон Холдинг АД</v>
      </c>
      <c r="B904" s="105" t="str">
        <f t="shared" si="52"/>
        <v>121228499</v>
      </c>
      <c r="C904" s="581">
        <f t="shared" si="53"/>
        <v>44561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">
      <c r="A905" s="105" t="str">
        <f t="shared" si="51"/>
        <v>Синергон Холдинг АД</v>
      </c>
      <c r="B905" s="105" t="str">
        <f t="shared" si="52"/>
        <v>121228499</v>
      </c>
      <c r="C905" s="581">
        <f t="shared" si="53"/>
        <v>44561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">
      <c r="A906" s="105" t="str">
        <f t="shared" si="51"/>
        <v>Синергон Холдинг АД</v>
      </c>
      <c r="B906" s="105" t="str">
        <f t="shared" si="52"/>
        <v>121228499</v>
      </c>
      <c r="C906" s="581">
        <f t="shared" si="53"/>
        <v>44561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">
      <c r="A907" s="105" t="str">
        <f t="shared" si="51"/>
        <v>Синергон Холдинг АД</v>
      </c>
      <c r="B907" s="105" t="str">
        <f t="shared" si="52"/>
        <v>121228499</v>
      </c>
      <c r="C907" s="581">
        <f t="shared" si="53"/>
        <v>44561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">
      <c r="A908" s="105" t="str">
        <f t="shared" si="51"/>
        <v>Синергон Холдинг АД</v>
      </c>
      <c r="B908" s="105" t="str">
        <f t="shared" si="52"/>
        <v>121228499</v>
      </c>
      <c r="C908" s="581">
        <f t="shared" si="53"/>
        <v>44561</v>
      </c>
      <c r="D908" s="105" t="s">
        <v>578</v>
      </c>
      <c r="E908" s="496">
        <v>15</v>
      </c>
      <c r="F908" s="105" t="s">
        <v>827</v>
      </c>
      <c r="H908" s="105">
        <f>'Справка 6'!R41</f>
        <v>109217</v>
      </c>
    </row>
    <row r="909" spans="1:8" ht="15">
      <c r="A909" s="105" t="str">
        <f t="shared" si="51"/>
        <v>Синергон Холдинг АД</v>
      </c>
      <c r="B909" s="105" t="str">
        <f t="shared" si="52"/>
        <v>121228499</v>
      </c>
      <c r="C909" s="581">
        <f t="shared" si="53"/>
        <v>44561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">
      <c r="A910" s="105" t="str">
        <f t="shared" si="51"/>
        <v>Синергон Холдинг АД</v>
      </c>
      <c r="B910" s="105" t="str">
        <f t="shared" si="52"/>
        <v>121228499</v>
      </c>
      <c r="C910" s="581">
        <f t="shared" si="53"/>
        <v>44561</v>
      </c>
      <c r="D910" s="105" t="s">
        <v>583</v>
      </c>
      <c r="E910" s="496">
        <v>15</v>
      </c>
      <c r="F910" s="105" t="s">
        <v>582</v>
      </c>
      <c r="H910" s="105">
        <f>'Справка 6'!R43</f>
        <v>116649</v>
      </c>
    </row>
    <row r="911" spans="3:6" s="497" customFormat="1" ht="15">
      <c r="C911" s="580"/>
      <c r="F911" s="501" t="s">
        <v>864</v>
      </c>
    </row>
    <row r="912" spans="1:8" ht="15">
      <c r="A912" s="105" t="str">
        <f aca="true" t="shared" si="54" ref="A912:A975">pdeName</f>
        <v>Синергон Холдинг АД</v>
      </c>
      <c r="B912" s="105" t="str">
        <f aca="true" t="shared" si="55" ref="B912:B975">pdeBulstat</f>
        <v>121228499</v>
      </c>
      <c r="C912" s="581">
        <f aca="true" t="shared" si="56" ref="C912:C975">endDate</f>
        <v>44561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">
      <c r="A913" s="105" t="str">
        <f t="shared" si="54"/>
        <v>Синергон Холдинг АД</v>
      </c>
      <c r="B913" s="105" t="str">
        <f t="shared" si="55"/>
        <v>121228499</v>
      </c>
      <c r="C913" s="581">
        <f t="shared" si="56"/>
        <v>44561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37314</v>
      </c>
    </row>
    <row r="914" spans="1:8" ht="15">
      <c r="A914" s="105" t="str">
        <f t="shared" si="54"/>
        <v>Синергон Холдинг АД</v>
      </c>
      <c r="B914" s="105" t="str">
        <f t="shared" si="55"/>
        <v>121228499</v>
      </c>
      <c r="C914" s="581">
        <f t="shared" si="56"/>
        <v>44561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37314</v>
      </c>
    </row>
    <row r="915" spans="1:8" ht="15">
      <c r="A915" s="105" t="str">
        <f t="shared" si="54"/>
        <v>Синергон Холдинг АД</v>
      </c>
      <c r="B915" s="105" t="str">
        <f t="shared" si="55"/>
        <v>121228499</v>
      </c>
      <c r="C915" s="581">
        <f t="shared" si="56"/>
        <v>44561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">
      <c r="A916" s="105" t="str">
        <f t="shared" si="54"/>
        <v>Синергон Холдинг АД</v>
      </c>
      <c r="B916" s="105" t="str">
        <f t="shared" si="55"/>
        <v>121228499</v>
      </c>
      <c r="C916" s="581">
        <f t="shared" si="56"/>
        <v>44561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">
      <c r="A917" s="105" t="str">
        <f t="shared" si="54"/>
        <v>Синергон Холдинг АД</v>
      </c>
      <c r="B917" s="105" t="str">
        <f t="shared" si="55"/>
        <v>121228499</v>
      </c>
      <c r="C917" s="581">
        <f t="shared" si="56"/>
        <v>44561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">
      <c r="A918" s="105" t="str">
        <f t="shared" si="54"/>
        <v>Синергон Холдинг АД</v>
      </c>
      <c r="B918" s="105" t="str">
        <f t="shared" si="55"/>
        <v>121228499</v>
      </c>
      <c r="C918" s="581">
        <f t="shared" si="56"/>
        <v>44561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">
      <c r="A919" s="105" t="str">
        <f t="shared" si="54"/>
        <v>Синергон Холдинг АД</v>
      </c>
      <c r="B919" s="105" t="str">
        <f t="shared" si="55"/>
        <v>121228499</v>
      </c>
      <c r="C919" s="581">
        <f t="shared" si="56"/>
        <v>44561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">
      <c r="A920" s="105" t="str">
        <f t="shared" si="54"/>
        <v>Синергон Холдинг АД</v>
      </c>
      <c r="B920" s="105" t="str">
        <f t="shared" si="55"/>
        <v>121228499</v>
      </c>
      <c r="C920" s="581">
        <f t="shared" si="56"/>
        <v>44561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">
      <c r="A921" s="105" t="str">
        <f t="shared" si="54"/>
        <v>Синергон Холдинг АД</v>
      </c>
      <c r="B921" s="105" t="str">
        <f t="shared" si="55"/>
        <v>121228499</v>
      </c>
      <c r="C921" s="581">
        <f t="shared" si="56"/>
        <v>44561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37314</v>
      </c>
    </row>
    <row r="922" spans="1:8" ht="15">
      <c r="A922" s="105" t="str">
        <f t="shared" si="54"/>
        <v>Синергон Холдинг АД</v>
      </c>
      <c r="B922" s="105" t="str">
        <f t="shared" si="55"/>
        <v>121228499</v>
      </c>
      <c r="C922" s="581">
        <f t="shared" si="56"/>
        <v>44561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4077</v>
      </c>
    </row>
    <row r="923" spans="1:8" ht="15">
      <c r="A923" s="105" t="str">
        <f t="shared" si="54"/>
        <v>Синергон Холдинг АД</v>
      </c>
      <c r="B923" s="105" t="str">
        <f t="shared" si="55"/>
        <v>121228499</v>
      </c>
      <c r="C923" s="581">
        <f t="shared" si="56"/>
        <v>44561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18</v>
      </c>
    </row>
    <row r="924" spans="1:8" ht="15">
      <c r="A924" s="105" t="str">
        <f t="shared" si="54"/>
        <v>Синергон Холдинг АД</v>
      </c>
      <c r="B924" s="105" t="str">
        <f t="shared" si="55"/>
        <v>121228499</v>
      </c>
      <c r="C924" s="581">
        <f t="shared" si="56"/>
        <v>44561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18</v>
      </c>
    </row>
    <row r="925" spans="1:8" ht="15">
      <c r="A925" s="105" t="str">
        <f t="shared" si="54"/>
        <v>Синергон Холдинг АД</v>
      </c>
      <c r="B925" s="105" t="str">
        <f t="shared" si="55"/>
        <v>121228499</v>
      </c>
      <c r="C925" s="581">
        <f t="shared" si="56"/>
        <v>44561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">
      <c r="A926" s="105" t="str">
        <f t="shared" si="54"/>
        <v>Синергон Холдинг АД</v>
      </c>
      <c r="B926" s="105" t="str">
        <f t="shared" si="55"/>
        <v>121228499</v>
      </c>
      <c r="C926" s="581">
        <f t="shared" si="56"/>
        <v>44561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">
      <c r="A927" s="105" t="str">
        <f t="shared" si="54"/>
        <v>Синергон Холдинг АД</v>
      </c>
      <c r="B927" s="105" t="str">
        <f t="shared" si="55"/>
        <v>121228499</v>
      </c>
      <c r="C927" s="581">
        <f t="shared" si="56"/>
        <v>44561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">
      <c r="A928" s="105" t="str">
        <f t="shared" si="54"/>
        <v>Синергон Холдинг АД</v>
      </c>
      <c r="B928" s="105" t="str">
        <f t="shared" si="55"/>
        <v>121228499</v>
      </c>
      <c r="C928" s="581">
        <f t="shared" si="56"/>
        <v>44561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">
      <c r="A929" s="105" t="str">
        <f t="shared" si="54"/>
        <v>Синергон Холдинг АД</v>
      </c>
      <c r="B929" s="105" t="str">
        <f t="shared" si="55"/>
        <v>121228499</v>
      </c>
      <c r="C929" s="581">
        <f t="shared" si="56"/>
        <v>44561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">
      <c r="A930" s="105" t="str">
        <f t="shared" si="54"/>
        <v>Синергон Холдинг АД</v>
      </c>
      <c r="B930" s="105" t="str">
        <f t="shared" si="55"/>
        <v>121228499</v>
      </c>
      <c r="C930" s="581">
        <f t="shared" si="56"/>
        <v>44561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">
      <c r="A931" s="105" t="str">
        <f t="shared" si="54"/>
        <v>Синергон Холдинг АД</v>
      </c>
      <c r="B931" s="105" t="str">
        <f t="shared" si="55"/>
        <v>121228499</v>
      </c>
      <c r="C931" s="581">
        <f t="shared" si="56"/>
        <v>44561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">
      <c r="A932" s="105" t="str">
        <f t="shared" si="54"/>
        <v>Синергон Холдинг АД</v>
      </c>
      <c r="B932" s="105" t="str">
        <f t="shared" si="55"/>
        <v>121228499</v>
      </c>
      <c r="C932" s="581">
        <f t="shared" si="56"/>
        <v>44561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">
      <c r="A933" s="105" t="str">
        <f t="shared" si="54"/>
        <v>Синергон Холдинг АД</v>
      </c>
      <c r="B933" s="105" t="str">
        <f t="shared" si="55"/>
        <v>121228499</v>
      </c>
      <c r="C933" s="581">
        <f t="shared" si="56"/>
        <v>44561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">
      <c r="A934" s="105" t="str">
        <f t="shared" si="54"/>
        <v>Синергон Холдинг АД</v>
      </c>
      <c r="B934" s="105" t="str">
        <f t="shared" si="55"/>
        <v>121228499</v>
      </c>
      <c r="C934" s="581">
        <f t="shared" si="56"/>
        <v>44561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">
      <c r="A935" s="105" t="str">
        <f t="shared" si="54"/>
        <v>Синергон Холдинг АД</v>
      </c>
      <c r="B935" s="105" t="str">
        <f t="shared" si="55"/>
        <v>121228499</v>
      </c>
      <c r="C935" s="581">
        <f t="shared" si="56"/>
        <v>44561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">
      <c r="A936" s="105" t="str">
        <f t="shared" si="54"/>
        <v>Синергон Холдинг АД</v>
      </c>
      <c r="B936" s="105" t="str">
        <f t="shared" si="55"/>
        <v>121228499</v>
      </c>
      <c r="C936" s="581">
        <f t="shared" si="56"/>
        <v>44561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">
      <c r="A937" s="105" t="str">
        <f t="shared" si="54"/>
        <v>Синергон Холдинг АД</v>
      </c>
      <c r="B937" s="105" t="str">
        <f t="shared" si="55"/>
        <v>121228499</v>
      </c>
      <c r="C937" s="581">
        <f t="shared" si="56"/>
        <v>44561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">
      <c r="A938" s="105" t="str">
        <f t="shared" si="54"/>
        <v>Синергон Холдинг АД</v>
      </c>
      <c r="B938" s="105" t="str">
        <f t="shared" si="55"/>
        <v>121228499</v>
      </c>
      <c r="C938" s="581">
        <f t="shared" si="56"/>
        <v>44561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">
      <c r="A939" s="105" t="str">
        <f t="shared" si="54"/>
        <v>Синергон Холдинг АД</v>
      </c>
      <c r="B939" s="105" t="str">
        <f t="shared" si="55"/>
        <v>121228499</v>
      </c>
      <c r="C939" s="581">
        <f t="shared" si="56"/>
        <v>44561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">
      <c r="A940" s="105" t="str">
        <f t="shared" si="54"/>
        <v>Синергон Холдинг АД</v>
      </c>
      <c r="B940" s="105" t="str">
        <f t="shared" si="55"/>
        <v>121228499</v>
      </c>
      <c r="C940" s="581">
        <f t="shared" si="56"/>
        <v>44561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">
      <c r="A941" s="105" t="str">
        <f t="shared" si="54"/>
        <v>Синергон Холдинг АД</v>
      </c>
      <c r="B941" s="105" t="str">
        <f t="shared" si="55"/>
        <v>121228499</v>
      </c>
      <c r="C941" s="581">
        <f t="shared" si="56"/>
        <v>44561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">
      <c r="A942" s="105" t="str">
        <f t="shared" si="54"/>
        <v>Синергон Холдинг АД</v>
      </c>
      <c r="B942" s="105" t="str">
        <f t="shared" si="55"/>
        <v>121228499</v>
      </c>
      <c r="C942" s="581">
        <f t="shared" si="56"/>
        <v>44561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18</v>
      </c>
    </row>
    <row r="943" spans="1:8" ht="15">
      <c r="A943" s="105" t="str">
        <f t="shared" si="54"/>
        <v>Синергон Холдинг АД</v>
      </c>
      <c r="B943" s="105" t="str">
        <f t="shared" si="55"/>
        <v>121228499</v>
      </c>
      <c r="C943" s="581">
        <f t="shared" si="56"/>
        <v>44561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41409</v>
      </c>
    </row>
    <row r="944" spans="1:8" ht="15">
      <c r="A944" s="105" t="str">
        <f t="shared" si="54"/>
        <v>Синергон Холдинг АД</v>
      </c>
      <c r="B944" s="105" t="str">
        <f t="shared" si="55"/>
        <v>121228499</v>
      </c>
      <c r="C944" s="581">
        <f t="shared" si="56"/>
        <v>44561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">
      <c r="A945" s="105" t="str">
        <f t="shared" si="54"/>
        <v>Синергон Холдинг АД</v>
      </c>
      <c r="B945" s="105" t="str">
        <f t="shared" si="55"/>
        <v>121228499</v>
      </c>
      <c r="C945" s="581">
        <f t="shared" si="56"/>
        <v>44561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">
      <c r="A946" s="105" t="str">
        <f t="shared" si="54"/>
        <v>Синергон Холдинг АД</v>
      </c>
      <c r="B946" s="105" t="str">
        <f t="shared" si="55"/>
        <v>121228499</v>
      </c>
      <c r="C946" s="581">
        <f t="shared" si="56"/>
        <v>44561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">
      <c r="A947" s="105" t="str">
        <f t="shared" si="54"/>
        <v>Синергон Холдинг АД</v>
      </c>
      <c r="B947" s="105" t="str">
        <f t="shared" si="55"/>
        <v>121228499</v>
      </c>
      <c r="C947" s="581">
        <f t="shared" si="56"/>
        <v>44561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">
      <c r="A948" s="105" t="str">
        <f t="shared" si="54"/>
        <v>Синергон Холдинг АД</v>
      </c>
      <c r="B948" s="105" t="str">
        <f t="shared" si="55"/>
        <v>121228499</v>
      </c>
      <c r="C948" s="581">
        <f t="shared" si="56"/>
        <v>44561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">
      <c r="A949" s="105" t="str">
        <f t="shared" si="54"/>
        <v>Синергон Холдинг АД</v>
      </c>
      <c r="B949" s="105" t="str">
        <f t="shared" si="55"/>
        <v>121228499</v>
      </c>
      <c r="C949" s="581">
        <f t="shared" si="56"/>
        <v>44561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">
      <c r="A950" s="105" t="str">
        <f t="shared" si="54"/>
        <v>Синергон Холдинг АД</v>
      </c>
      <c r="B950" s="105" t="str">
        <f t="shared" si="55"/>
        <v>121228499</v>
      </c>
      <c r="C950" s="581">
        <f t="shared" si="56"/>
        <v>44561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">
      <c r="A951" s="105" t="str">
        <f t="shared" si="54"/>
        <v>Синергон Холдинг АД</v>
      </c>
      <c r="B951" s="105" t="str">
        <f t="shared" si="55"/>
        <v>121228499</v>
      </c>
      <c r="C951" s="581">
        <f t="shared" si="56"/>
        <v>44561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">
      <c r="A952" s="105" t="str">
        <f t="shared" si="54"/>
        <v>Синергон Холдинг АД</v>
      </c>
      <c r="B952" s="105" t="str">
        <f t="shared" si="55"/>
        <v>121228499</v>
      </c>
      <c r="C952" s="581">
        <f t="shared" si="56"/>
        <v>44561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">
      <c r="A953" s="105" t="str">
        <f t="shared" si="54"/>
        <v>Синергон Холдинг АД</v>
      </c>
      <c r="B953" s="105" t="str">
        <f t="shared" si="55"/>
        <v>121228499</v>
      </c>
      <c r="C953" s="581">
        <f t="shared" si="56"/>
        <v>44561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">
      <c r="A954" s="105" t="str">
        <f t="shared" si="54"/>
        <v>Синергон Холдинг АД</v>
      </c>
      <c r="B954" s="105" t="str">
        <f t="shared" si="55"/>
        <v>121228499</v>
      </c>
      <c r="C954" s="581">
        <f t="shared" si="56"/>
        <v>44561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">
      <c r="A955" s="105" t="str">
        <f t="shared" si="54"/>
        <v>Синергон Холдинг АД</v>
      </c>
      <c r="B955" s="105" t="str">
        <f t="shared" si="55"/>
        <v>121228499</v>
      </c>
      <c r="C955" s="581">
        <f t="shared" si="56"/>
        <v>44561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18</v>
      </c>
    </row>
    <row r="956" spans="1:8" ht="15">
      <c r="A956" s="105" t="str">
        <f t="shared" si="54"/>
        <v>Синергон Холдинг АД</v>
      </c>
      <c r="B956" s="105" t="str">
        <f t="shared" si="55"/>
        <v>121228499</v>
      </c>
      <c r="C956" s="581">
        <f t="shared" si="56"/>
        <v>44561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18</v>
      </c>
    </row>
    <row r="957" spans="1:8" ht="15">
      <c r="A957" s="105" t="str">
        <f t="shared" si="54"/>
        <v>Синергон Холдинг АД</v>
      </c>
      <c r="B957" s="105" t="str">
        <f t="shared" si="55"/>
        <v>121228499</v>
      </c>
      <c r="C957" s="581">
        <f t="shared" si="56"/>
        <v>44561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">
      <c r="A958" s="105" t="str">
        <f t="shared" si="54"/>
        <v>Синергон Холдинг АД</v>
      </c>
      <c r="B958" s="105" t="str">
        <f t="shared" si="55"/>
        <v>121228499</v>
      </c>
      <c r="C958" s="581">
        <f t="shared" si="56"/>
        <v>44561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">
      <c r="A959" s="105" t="str">
        <f t="shared" si="54"/>
        <v>Синергон Холдинг АД</v>
      </c>
      <c r="B959" s="105" t="str">
        <f t="shared" si="55"/>
        <v>121228499</v>
      </c>
      <c r="C959" s="581">
        <f t="shared" si="56"/>
        <v>44561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">
      <c r="A960" s="105" t="str">
        <f t="shared" si="54"/>
        <v>Синергон Холдинг АД</v>
      </c>
      <c r="B960" s="105" t="str">
        <f t="shared" si="55"/>
        <v>121228499</v>
      </c>
      <c r="C960" s="581">
        <f t="shared" si="56"/>
        <v>44561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">
      <c r="A961" s="105" t="str">
        <f t="shared" si="54"/>
        <v>Синергон Холдинг АД</v>
      </c>
      <c r="B961" s="105" t="str">
        <f t="shared" si="55"/>
        <v>121228499</v>
      </c>
      <c r="C961" s="581">
        <f t="shared" si="56"/>
        <v>44561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">
      <c r="A962" s="105" t="str">
        <f t="shared" si="54"/>
        <v>Синергон Холдинг АД</v>
      </c>
      <c r="B962" s="105" t="str">
        <f t="shared" si="55"/>
        <v>121228499</v>
      </c>
      <c r="C962" s="581">
        <f t="shared" si="56"/>
        <v>44561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">
      <c r="A963" s="105" t="str">
        <f t="shared" si="54"/>
        <v>Синергон Холдинг АД</v>
      </c>
      <c r="B963" s="105" t="str">
        <f t="shared" si="55"/>
        <v>121228499</v>
      </c>
      <c r="C963" s="581">
        <f t="shared" si="56"/>
        <v>44561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">
      <c r="A964" s="105" t="str">
        <f t="shared" si="54"/>
        <v>Синергон Холдинг АД</v>
      </c>
      <c r="B964" s="105" t="str">
        <f t="shared" si="55"/>
        <v>121228499</v>
      </c>
      <c r="C964" s="581">
        <f t="shared" si="56"/>
        <v>44561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">
      <c r="A965" s="105" t="str">
        <f t="shared" si="54"/>
        <v>Синергон Холдинг АД</v>
      </c>
      <c r="B965" s="105" t="str">
        <f t="shared" si="55"/>
        <v>121228499</v>
      </c>
      <c r="C965" s="581">
        <f t="shared" si="56"/>
        <v>44561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">
      <c r="A966" s="105" t="str">
        <f t="shared" si="54"/>
        <v>Синергон Холдинг АД</v>
      </c>
      <c r="B966" s="105" t="str">
        <f t="shared" si="55"/>
        <v>121228499</v>
      </c>
      <c r="C966" s="581">
        <f t="shared" si="56"/>
        <v>44561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">
      <c r="A967" s="105" t="str">
        <f t="shared" si="54"/>
        <v>Синергон Холдинг АД</v>
      </c>
      <c r="B967" s="105" t="str">
        <f t="shared" si="55"/>
        <v>121228499</v>
      </c>
      <c r="C967" s="581">
        <f t="shared" si="56"/>
        <v>44561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">
      <c r="A968" s="105" t="str">
        <f t="shared" si="54"/>
        <v>Синергон Холдинг АД</v>
      </c>
      <c r="B968" s="105" t="str">
        <f t="shared" si="55"/>
        <v>121228499</v>
      </c>
      <c r="C968" s="581">
        <f t="shared" si="56"/>
        <v>44561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">
      <c r="A969" s="105" t="str">
        <f t="shared" si="54"/>
        <v>Синергон Холдинг АД</v>
      </c>
      <c r="B969" s="105" t="str">
        <f t="shared" si="55"/>
        <v>121228499</v>
      </c>
      <c r="C969" s="581">
        <f t="shared" si="56"/>
        <v>44561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">
      <c r="A970" s="105" t="str">
        <f t="shared" si="54"/>
        <v>Синергон Холдинг АД</v>
      </c>
      <c r="B970" s="105" t="str">
        <f t="shared" si="55"/>
        <v>121228499</v>
      </c>
      <c r="C970" s="581">
        <f t="shared" si="56"/>
        <v>44561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">
      <c r="A971" s="105" t="str">
        <f t="shared" si="54"/>
        <v>Синергон Холдинг АД</v>
      </c>
      <c r="B971" s="105" t="str">
        <f t="shared" si="55"/>
        <v>121228499</v>
      </c>
      <c r="C971" s="581">
        <f t="shared" si="56"/>
        <v>44561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">
      <c r="A972" s="105" t="str">
        <f t="shared" si="54"/>
        <v>Синергон Холдинг АД</v>
      </c>
      <c r="B972" s="105" t="str">
        <f t="shared" si="55"/>
        <v>121228499</v>
      </c>
      <c r="C972" s="581">
        <f t="shared" si="56"/>
        <v>44561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">
      <c r="A973" s="105" t="str">
        <f t="shared" si="54"/>
        <v>Синергон Холдинг АД</v>
      </c>
      <c r="B973" s="105" t="str">
        <f t="shared" si="55"/>
        <v>121228499</v>
      </c>
      <c r="C973" s="581">
        <f t="shared" si="56"/>
        <v>44561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">
      <c r="A974" s="105" t="str">
        <f t="shared" si="54"/>
        <v>Синергон Холдинг АД</v>
      </c>
      <c r="B974" s="105" t="str">
        <f t="shared" si="55"/>
        <v>121228499</v>
      </c>
      <c r="C974" s="581">
        <f t="shared" si="56"/>
        <v>44561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18</v>
      </c>
    </row>
    <row r="975" spans="1:8" ht="15">
      <c r="A975" s="105" t="str">
        <f t="shared" si="54"/>
        <v>Синергон Холдинг АД</v>
      </c>
      <c r="B975" s="105" t="str">
        <f t="shared" si="55"/>
        <v>121228499</v>
      </c>
      <c r="C975" s="581">
        <f t="shared" si="56"/>
        <v>44561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18</v>
      </c>
    </row>
    <row r="976" spans="1:8" ht="15">
      <c r="A976" s="105" t="str">
        <f aca="true" t="shared" si="57" ref="A976:A1039">pdeName</f>
        <v>Синергон Холдинг АД</v>
      </c>
      <c r="B976" s="105" t="str">
        <f aca="true" t="shared" si="58" ref="B976:B1039">pdeBulstat</f>
        <v>121228499</v>
      </c>
      <c r="C976" s="581">
        <f aca="true" t="shared" si="59" ref="C976:C1039">endDate</f>
        <v>44561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">
      <c r="A977" s="105" t="str">
        <f t="shared" si="57"/>
        <v>Синергон Холдинг АД</v>
      </c>
      <c r="B977" s="105" t="str">
        <f t="shared" si="58"/>
        <v>121228499</v>
      </c>
      <c r="C977" s="581">
        <f t="shared" si="59"/>
        <v>44561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37314</v>
      </c>
    </row>
    <row r="978" spans="1:8" ht="15">
      <c r="A978" s="105" t="str">
        <f t="shared" si="57"/>
        <v>Синергон Холдинг АД</v>
      </c>
      <c r="B978" s="105" t="str">
        <f t="shared" si="58"/>
        <v>121228499</v>
      </c>
      <c r="C978" s="581">
        <f t="shared" si="59"/>
        <v>44561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37314</v>
      </c>
    </row>
    <row r="979" spans="1:8" ht="15">
      <c r="A979" s="105" t="str">
        <f t="shared" si="57"/>
        <v>Синергон Холдинг АД</v>
      </c>
      <c r="B979" s="105" t="str">
        <f t="shared" si="58"/>
        <v>121228499</v>
      </c>
      <c r="C979" s="581">
        <f t="shared" si="59"/>
        <v>44561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">
      <c r="A980" s="105" t="str">
        <f t="shared" si="57"/>
        <v>Синергон Холдинг АД</v>
      </c>
      <c r="B980" s="105" t="str">
        <f t="shared" si="58"/>
        <v>121228499</v>
      </c>
      <c r="C980" s="581">
        <f t="shared" si="59"/>
        <v>44561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">
      <c r="A981" s="105" t="str">
        <f t="shared" si="57"/>
        <v>Синергон Холдинг АД</v>
      </c>
      <c r="B981" s="105" t="str">
        <f t="shared" si="58"/>
        <v>121228499</v>
      </c>
      <c r="C981" s="581">
        <f t="shared" si="59"/>
        <v>44561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">
      <c r="A982" s="105" t="str">
        <f t="shared" si="57"/>
        <v>Синергон Холдинг АД</v>
      </c>
      <c r="B982" s="105" t="str">
        <f t="shared" si="58"/>
        <v>121228499</v>
      </c>
      <c r="C982" s="581">
        <f t="shared" si="59"/>
        <v>44561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">
      <c r="A983" s="105" t="str">
        <f t="shared" si="57"/>
        <v>Синергон Холдинг АД</v>
      </c>
      <c r="B983" s="105" t="str">
        <f t="shared" si="58"/>
        <v>121228499</v>
      </c>
      <c r="C983" s="581">
        <f t="shared" si="59"/>
        <v>44561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">
      <c r="A984" s="105" t="str">
        <f t="shared" si="57"/>
        <v>Синергон Холдинг АД</v>
      </c>
      <c r="B984" s="105" t="str">
        <f t="shared" si="58"/>
        <v>121228499</v>
      </c>
      <c r="C984" s="581">
        <f t="shared" si="59"/>
        <v>44561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">
      <c r="A985" s="105" t="str">
        <f t="shared" si="57"/>
        <v>Синергон Холдинг АД</v>
      </c>
      <c r="B985" s="105" t="str">
        <f t="shared" si="58"/>
        <v>121228499</v>
      </c>
      <c r="C985" s="581">
        <f t="shared" si="59"/>
        <v>44561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37314</v>
      </c>
    </row>
    <row r="986" spans="1:8" ht="15">
      <c r="A986" s="105" t="str">
        <f t="shared" si="57"/>
        <v>Синергон Холдинг АД</v>
      </c>
      <c r="B986" s="105" t="str">
        <f t="shared" si="58"/>
        <v>121228499</v>
      </c>
      <c r="C986" s="581">
        <f t="shared" si="59"/>
        <v>44561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4077</v>
      </c>
    </row>
    <row r="987" spans="1:8" ht="15">
      <c r="A987" s="105" t="str">
        <f t="shared" si="57"/>
        <v>Синергон Холдинг АД</v>
      </c>
      <c r="B987" s="105" t="str">
        <f t="shared" si="58"/>
        <v>121228499</v>
      </c>
      <c r="C987" s="581">
        <f t="shared" si="59"/>
        <v>44561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">
      <c r="A988" s="105" t="str">
        <f t="shared" si="57"/>
        <v>Синергон Холдинг АД</v>
      </c>
      <c r="B988" s="105" t="str">
        <f t="shared" si="58"/>
        <v>121228499</v>
      </c>
      <c r="C988" s="581">
        <f t="shared" si="59"/>
        <v>44561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">
      <c r="A989" s="105" t="str">
        <f t="shared" si="57"/>
        <v>Синергон Холдинг АД</v>
      </c>
      <c r="B989" s="105" t="str">
        <f t="shared" si="58"/>
        <v>121228499</v>
      </c>
      <c r="C989" s="581">
        <f t="shared" si="59"/>
        <v>44561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">
      <c r="A990" s="105" t="str">
        <f t="shared" si="57"/>
        <v>Синергон Холдинг АД</v>
      </c>
      <c r="B990" s="105" t="str">
        <f t="shared" si="58"/>
        <v>121228499</v>
      </c>
      <c r="C990" s="581">
        <f t="shared" si="59"/>
        <v>44561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">
      <c r="A991" s="105" t="str">
        <f t="shared" si="57"/>
        <v>Синергон Холдинг АД</v>
      </c>
      <c r="B991" s="105" t="str">
        <f t="shared" si="58"/>
        <v>121228499</v>
      </c>
      <c r="C991" s="581">
        <f t="shared" si="59"/>
        <v>44561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">
      <c r="A992" s="105" t="str">
        <f t="shared" si="57"/>
        <v>Синергон Холдинг АД</v>
      </c>
      <c r="B992" s="105" t="str">
        <f t="shared" si="58"/>
        <v>121228499</v>
      </c>
      <c r="C992" s="581">
        <f t="shared" si="59"/>
        <v>44561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">
      <c r="A993" s="105" t="str">
        <f t="shared" si="57"/>
        <v>Синергон Холдинг АД</v>
      </c>
      <c r="B993" s="105" t="str">
        <f t="shared" si="58"/>
        <v>121228499</v>
      </c>
      <c r="C993" s="581">
        <f t="shared" si="59"/>
        <v>44561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">
      <c r="A994" s="105" t="str">
        <f t="shared" si="57"/>
        <v>Синергон Холдинг АД</v>
      </c>
      <c r="B994" s="105" t="str">
        <f t="shared" si="58"/>
        <v>121228499</v>
      </c>
      <c r="C994" s="581">
        <f t="shared" si="59"/>
        <v>44561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">
      <c r="A995" s="105" t="str">
        <f t="shared" si="57"/>
        <v>Синергон Холдинг АД</v>
      </c>
      <c r="B995" s="105" t="str">
        <f t="shared" si="58"/>
        <v>121228499</v>
      </c>
      <c r="C995" s="581">
        <f t="shared" si="59"/>
        <v>44561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">
      <c r="A996" s="105" t="str">
        <f t="shared" si="57"/>
        <v>Синергон Холдинг АД</v>
      </c>
      <c r="B996" s="105" t="str">
        <f t="shared" si="58"/>
        <v>121228499</v>
      </c>
      <c r="C996" s="581">
        <f t="shared" si="59"/>
        <v>44561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">
      <c r="A997" s="105" t="str">
        <f t="shared" si="57"/>
        <v>Синергон Холдинг АД</v>
      </c>
      <c r="B997" s="105" t="str">
        <f t="shared" si="58"/>
        <v>121228499</v>
      </c>
      <c r="C997" s="581">
        <f t="shared" si="59"/>
        <v>44561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">
      <c r="A998" s="105" t="str">
        <f t="shared" si="57"/>
        <v>Синергон Холдинг АД</v>
      </c>
      <c r="B998" s="105" t="str">
        <f t="shared" si="58"/>
        <v>121228499</v>
      </c>
      <c r="C998" s="581">
        <f t="shared" si="59"/>
        <v>44561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">
      <c r="A999" s="105" t="str">
        <f t="shared" si="57"/>
        <v>Синергон Холдинг АД</v>
      </c>
      <c r="B999" s="105" t="str">
        <f t="shared" si="58"/>
        <v>121228499</v>
      </c>
      <c r="C999" s="581">
        <f t="shared" si="59"/>
        <v>44561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">
      <c r="A1000" s="105" t="str">
        <f t="shared" si="57"/>
        <v>Синергон Холдинг АД</v>
      </c>
      <c r="B1000" s="105" t="str">
        <f t="shared" si="58"/>
        <v>121228499</v>
      </c>
      <c r="C1000" s="581">
        <f t="shared" si="59"/>
        <v>44561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">
      <c r="A1001" s="105" t="str">
        <f t="shared" si="57"/>
        <v>Синергон Холдинг АД</v>
      </c>
      <c r="B1001" s="105" t="str">
        <f t="shared" si="58"/>
        <v>121228499</v>
      </c>
      <c r="C1001" s="581">
        <f t="shared" si="59"/>
        <v>44561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">
      <c r="A1002" s="105" t="str">
        <f t="shared" si="57"/>
        <v>Синергон Холдинг АД</v>
      </c>
      <c r="B1002" s="105" t="str">
        <f t="shared" si="58"/>
        <v>121228499</v>
      </c>
      <c r="C1002" s="581">
        <f t="shared" si="59"/>
        <v>44561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">
      <c r="A1003" s="105" t="str">
        <f t="shared" si="57"/>
        <v>Синергон Холдинг АД</v>
      </c>
      <c r="B1003" s="105" t="str">
        <f t="shared" si="58"/>
        <v>121228499</v>
      </c>
      <c r="C1003" s="581">
        <f t="shared" si="59"/>
        <v>44561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">
      <c r="A1004" s="105" t="str">
        <f t="shared" si="57"/>
        <v>Синергон Холдинг АД</v>
      </c>
      <c r="B1004" s="105" t="str">
        <f t="shared" si="58"/>
        <v>121228499</v>
      </c>
      <c r="C1004" s="581">
        <f t="shared" si="59"/>
        <v>44561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">
      <c r="A1005" s="105" t="str">
        <f t="shared" si="57"/>
        <v>Синергон Холдинг АД</v>
      </c>
      <c r="B1005" s="105" t="str">
        <f t="shared" si="58"/>
        <v>121228499</v>
      </c>
      <c r="C1005" s="581">
        <f t="shared" si="59"/>
        <v>44561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">
      <c r="A1006" s="105" t="str">
        <f t="shared" si="57"/>
        <v>Синергон Холдинг АД</v>
      </c>
      <c r="B1006" s="105" t="str">
        <f t="shared" si="58"/>
        <v>121228499</v>
      </c>
      <c r="C1006" s="581">
        <f t="shared" si="59"/>
        <v>44561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">
      <c r="A1007" s="105" t="str">
        <f t="shared" si="57"/>
        <v>Синергон Холдинг АД</v>
      </c>
      <c r="B1007" s="105" t="str">
        <f t="shared" si="58"/>
        <v>121228499</v>
      </c>
      <c r="C1007" s="581">
        <f t="shared" si="59"/>
        <v>44561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41391</v>
      </c>
    </row>
    <row r="1008" spans="1:8" ht="15">
      <c r="A1008" s="105" t="str">
        <f t="shared" si="57"/>
        <v>Синергон Холдинг АД</v>
      </c>
      <c r="B1008" s="105" t="str">
        <f t="shared" si="58"/>
        <v>121228499</v>
      </c>
      <c r="C1008" s="581">
        <f t="shared" si="59"/>
        <v>44561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14482</v>
      </c>
    </row>
    <row r="1009" spans="1:8" ht="15">
      <c r="A1009" s="105" t="str">
        <f t="shared" si="57"/>
        <v>Синергон Холдинг АД</v>
      </c>
      <c r="B1009" s="105" t="str">
        <f t="shared" si="58"/>
        <v>121228499</v>
      </c>
      <c r="C1009" s="581">
        <f t="shared" si="59"/>
        <v>44561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14482</v>
      </c>
    </row>
    <row r="1010" spans="1:8" ht="15">
      <c r="A1010" s="105" t="str">
        <f t="shared" si="57"/>
        <v>Синергон Холдинг АД</v>
      </c>
      <c r="B1010" s="105" t="str">
        <f t="shared" si="58"/>
        <v>121228499</v>
      </c>
      <c r="C1010" s="581">
        <f t="shared" si="59"/>
        <v>44561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">
      <c r="A1011" s="105" t="str">
        <f t="shared" si="57"/>
        <v>Синергон Холдинг АД</v>
      </c>
      <c r="B1011" s="105" t="str">
        <f t="shared" si="58"/>
        <v>121228499</v>
      </c>
      <c r="C1011" s="581">
        <f t="shared" si="59"/>
        <v>44561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">
      <c r="A1012" s="105" t="str">
        <f t="shared" si="57"/>
        <v>Синергон Холдинг АД</v>
      </c>
      <c r="B1012" s="105" t="str">
        <f t="shared" si="58"/>
        <v>121228499</v>
      </c>
      <c r="C1012" s="581">
        <f t="shared" si="59"/>
        <v>44561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">
      <c r="A1013" s="105" t="str">
        <f t="shared" si="57"/>
        <v>Синергон Холдинг АД</v>
      </c>
      <c r="B1013" s="105" t="str">
        <f t="shared" si="58"/>
        <v>121228499</v>
      </c>
      <c r="C1013" s="581">
        <f t="shared" si="59"/>
        <v>44561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">
      <c r="A1014" s="105" t="str">
        <f t="shared" si="57"/>
        <v>Синергон Холдинг АД</v>
      </c>
      <c r="B1014" s="105" t="str">
        <f t="shared" si="58"/>
        <v>121228499</v>
      </c>
      <c r="C1014" s="581">
        <f t="shared" si="59"/>
        <v>44561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">
      <c r="A1015" s="105" t="str">
        <f t="shared" si="57"/>
        <v>Синергон Холдинг АД</v>
      </c>
      <c r="B1015" s="105" t="str">
        <f t="shared" si="58"/>
        <v>121228499</v>
      </c>
      <c r="C1015" s="581">
        <f t="shared" si="59"/>
        <v>44561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">
      <c r="A1016" s="105" t="str">
        <f t="shared" si="57"/>
        <v>Синергон Холдинг АД</v>
      </c>
      <c r="B1016" s="105" t="str">
        <f t="shared" si="58"/>
        <v>121228499</v>
      </c>
      <c r="C1016" s="581">
        <f t="shared" si="59"/>
        <v>44561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">
      <c r="A1017" s="105" t="str">
        <f t="shared" si="57"/>
        <v>Синергон Холдинг АД</v>
      </c>
      <c r="B1017" s="105" t="str">
        <f t="shared" si="58"/>
        <v>121228499</v>
      </c>
      <c r="C1017" s="581">
        <f t="shared" si="59"/>
        <v>44561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">
      <c r="A1018" s="105" t="str">
        <f t="shared" si="57"/>
        <v>Синергон Холдинг АД</v>
      </c>
      <c r="B1018" s="105" t="str">
        <f t="shared" si="58"/>
        <v>121228499</v>
      </c>
      <c r="C1018" s="581">
        <f t="shared" si="59"/>
        <v>44561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">
      <c r="A1019" s="105" t="str">
        <f t="shared" si="57"/>
        <v>Синергон Холдинг АД</v>
      </c>
      <c r="B1019" s="105" t="str">
        <f t="shared" si="58"/>
        <v>121228499</v>
      </c>
      <c r="C1019" s="581">
        <f t="shared" si="59"/>
        <v>44561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">
      <c r="A1020" s="105" t="str">
        <f t="shared" si="57"/>
        <v>Синергон Холдинг АД</v>
      </c>
      <c r="B1020" s="105" t="str">
        <f t="shared" si="58"/>
        <v>121228499</v>
      </c>
      <c r="C1020" s="581">
        <f t="shared" si="59"/>
        <v>44561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137</v>
      </c>
    </row>
    <row r="1021" spans="1:8" ht="15">
      <c r="A1021" s="105" t="str">
        <f t="shared" si="57"/>
        <v>Синергон Холдинг АД</v>
      </c>
      <c r="B1021" s="105" t="str">
        <f t="shared" si="58"/>
        <v>121228499</v>
      </c>
      <c r="C1021" s="581">
        <f t="shared" si="59"/>
        <v>44561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">
      <c r="A1022" s="105" t="str">
        <f t="shared" si="57"/>
        <v>Синергон Холдинг АД</v>
      </c>
      <c r="B1022" s="105" t="str">
        <f t="shared" si="58"/>
        <v>121228499</v>
      </c>
      <c r="C1022" s="581">
        <f t="shared" si="59"/>
        <v>44561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14619</v>
      </c>
    </row>
    <row r="1023" spans="1:8" ht="15">
      <c r="A1023" s="105" t="str">
        <f t="shared" si="57"/>
        <v>Синергон Холдинг АД</v>
      </c>
      <c r="B1023" s="105" t="str">
        <f t="shared" si="58"/>
        <v>121228499</v>
      </c>
      <c r="C1023" s="581">
        <f t="shared" si="59"/>
        <v>44561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">
      <c r="A1024" s="105" t="str">
        <f t="shared" si="57"/>
        <v>Синергон Холдинг АД</v>
      </c>
      <c r="B1024" s="105" t="str">
        <f t="shared" si="58"/>
        <v>121228499</v>
      </c>
      <c r="C1024" s="581">
        <f t="shared" si="59"/>
        <v>44561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191</v>
      </c>
    </row>
    <row r="1025" spans="1:8" ht="15">
      <c r="A1025" s="105" t="str">
        <f t="shared" si="57"/>
        <v>Синергон Холдинг АД</v>
      </c>
      <c r="B1025" s="105" t="str">
        <f t="shared" si="58"/>
        <v>121228499</v>
      </c>
      <c r="C1025" s="581">
        <f t="shared" si="59"/>
        <v>44561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">
      <c r="A1026" s="105" t="str">
        <f t="shared" si="57"/>
        <v>Синергон Холдинг АД</v>
      </c>
      <c r="B1026" s="105" t="str">
        <f t="shared" si="58"/>
        <v>121228499</v>
      </c>
      <c r="C1026" s="581">
        <f t="shared" si="59"/>
        <v>44561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">
      <c r="A1027" s="105" t="str">
        <f t="shared" si="57"/>
        <v>Синергон Холдинг АД</v>
      </c>
      <c r="B1027" s="105" t="str">
        <f t="shared" si="58"/>
        <v>121228499</v>
      </c>
      <c r="C1027" s="581">
        <f t="shared" si="59"/>
        <v>44561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191</v>
      </c>
    </row>
    <row r="1028" spans="1:8" ht="15">
      <c r="A1028" s="105" t="str">
        <f t="shared" si="57"/>
        <v>Синергон Холдинг АД</v>
      </c>
      <c r="B1028" s="105" t="str">
        <f t="shared" si="58"/>
        <v>121228499</v>
      </c>
      <c r="C1028" s="581">
        <f t="shared" si="59"/>
        <v>44561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">
      <c r="A1029" s="105" t="str">
        <f t="shared" si="57"/>
        <v>Синергон Холдинг АД</v>
      </c>
      <c r="B1029" s="105" t="str">
        <f t="shared" si="58"/>
        <v>121228499</v>
      </c>
      <c r="C1029" s="581">
        <f t="shared" si="59"/>
        <v>44561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">
      <c r="A1030" s="105" t="str">
        <f t="shared" si="57"/>
        <v>Синергон Холдинг АД</v>
      </c>
      <c r="B1030" s="105" t="str">
        <f t="shared" si="58"/>
        <v>121228499</v>
      </c>
      <c r="C1030" s="581">
        <f t="shared" si="59"/>
        <v>44561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">
      <c r="A1031" s="105" t="str">
        <f t="shared" si="57"/>
        <v>Синергон Холдинг АД</v>
      </c>
      <c r="B1031" s="105" t="str">
        <f t="shared" si="58"/>
        <v>121228499</v>
      </c>
      <c r="C1031" s="581">
        <f t="shared" si="59"/>
        <v>44561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">
      <c r="A1032" s="105" t="str">
        <f t="shared" si="57"/>
        <v>Синергон Холдинг АД</v>
      </c>
      <c r="B1032" s="105" t="str">
        <f t="shared" si="58"/>
        <v>121228499</v>
      </c>
      <c r="C1032" s="581">
        <f t="shared" si="59"/>
        <v>44561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">
      <c r="A1033" s="105" t="str">
        <f t="shared" si="57"/>
        <v>Синергон Холдинг АД</v>
      </c>
      <c r="B1033" s="105" t="str">
        <f t="shared" si="58"/>
        <v>121228499</v>
      </c>
      <c r="C1033" s="581">
        <f t="shared" si="59"/>
        <v>44561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">
      <c r="A1034" s="105" t="str">
        <f t="shared" si="57"/>
        <v>Синергон Холдинг АД</v>
      </c>
      <c r="B1034" s="105" t="str">
        <f t="shared" si="58"/>
        <v>121228499</v>
      </c>
      <c r="C1034" s="581">
        <f t="shared" si="59"/>
        <v>44561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">
      <c r="A1035" s="105" t="str">
        <f t="shared" si="57"/>
        <v>Синергон Холдинг АД</v>
      </c>
      <c r="B1035" s="105" t="str">
        <f t="shared" si="58"/>
        <v>121228499</v>
      </c>
      <c r="C1035" s="581">
        <f t="shared" si="59"/>
        <v>44561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">
      <c r="A1036" s="105" t="str">
        <f t="shared" si="57"/>
        <v>Синергон Холдинг АД</v>
      </c>
      <c r="B1036" s="105" t="str">
        <f t="shared" si="58"/>
        <v>121228499</v>
      </c>
      <c r="C1036" s="581">
        <f t="shared" si="59"/>
        <v>44561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">
      <c r="A1037" s="105" t="str">
        <f t="shared" si="57"/>
        <v>Синергон Холдинг АД</v>
      </c>
      <c r="B1037" s="105" t="str">
        <f t="shared" si="58"/>
        <v>121228499</v>
      </c>
      <c r="C1037" s="581">
        <f t="shared" si="59"/>
        <v>44561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">
      <c r="A1038" s="105" t="str">
        <f t="shared" si="57"/>
        <v>Синергон Холдинг АД</v>
      </c>
      <c r="B1038" s="105" t="str">
        <f t="shared" si="58"/>
        <v>121228499</v>
      </c>
      <c r="C1038" s="581">
        <f t="shared" si="59"/>
        <v>44561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15</v>
      </c>
    </row>
    <row r="1039" spans="1:8" ht="15">
      <c r="A1039" s="105" t="str">
        <f t="shared" si="57"/>
        <v>Синергон Холдинг АД</v>
      </c>
      <c r="B1039" s="105" t="str">
        <f t="shared" si="58"/>
        <v>121228499</v>
      </c>
      <c r="C1039" s="581">
        <f t="shared" si="59"/>
        <v>44561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">
      <c r="A1040" s="105" t="str">
        <f aca="true" t="shared" si="60" ref="A1040:A1103">pdeName</f>
        <v>Синергон Холдинг АД</v>
      </c>
      <c r="B1040" s="105" t="str">
        <f aca="true" t="shared" si="61" ref="B1040:B1103">pdeBulstat</f>
        <v>121228499</v>
      </c>
      <c r="C1040" s="581">
        <f aca="true" t="shared" si="62" ref="C1040:C1103">endDate</f>
        <v>44561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10</v>
      </c>
    </row>
    <row r="1041" spans="1:8" ht="15">
      <c r="A1041" s="105" t="str">
        <f t="shared" si="60"/>
        <v>Синергон Холдинг АД</v>
      </c>
      <c r="B1041" s="105" t="str">
        <f t="shared" si="61"/>
        <v>121228499</v>
      </c>
      <c r="C1041" s="581">
        <f t="shared" si="62"/>
        <v>44561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">
      <c r="A1042" s="105" t="str">
        <f t="shared" si="60"/>
        <v>Синергон Холдинг АД</v>
      </c>
      <c r="B1042" s="105" t="str">
        <f t="shared" si="61"/>
        <v>121228499</v>
      </c>
      <c r="C1042" s="581">
        <f t="shared" si="62"/>
        <v>44561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0</v>
      </c>
    </row>
    <row r="1043" spans="1:8" ht="15">
      <c r="A1043" s="105" t="str">
        <f t="shared" si="60"/>
        <v>Синергон Холдинг АД</v>
      </c>
      <c r="B1043" s="105" t="str">
        <f t="shared" si="61"/>
        <v>121228499</v>
      </c>
      <c r="C1043" s="581">
        <f t="shared" si="62"/>
        <v>44561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5</v>
      </c>
    </row>
    <row r="1044" spans="1:8" ht="15">
      <c r="A1044" s="105" t="str">
        <f t="shared" si="60"/>
        <v>Синергон Холдинг АД</v>
      </c>
      <c r="B1044" s="105" t="str">
        <f t="shared" si="61"/>
        <v>121228499</v>
      </c>
      <c r="C1044" s="581">
        <f t="shared" si="62"/>
        <v>44561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">
      <c r="A1045" s="105" t="str">
        <f t="shared" si="60"/>
        <v>Синергон Холдинг АД</v>
      </c>
      <c r="B1045" s="105" t="str">
        <f t="shared" si="61"/>
        <v>121228499</v>
      </c>
      <c r="C1045" s="581">
        <f t="shared" si="62"/>
        <v>44561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5</v>
      </c>
    </row>
    <row r="1046" spans="1:8" ht="15">
      <c r="A1046" s="105" t="str">
        <f t="shared" si="60"/>
        <v>Синергон Холдинг АД</v>
      </c>
      <c r="B1046" s="105" t="str">
        <f t="shared" si="61"/>
        <v>121228499</v>
      </c>
      <c r="C1046" s="581">
        <f t="shared" si="62"/>
        <v>44561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">
      <c r="A1047" s="105" t="str">
        <f t="shared" si="60"/>
        <v>Синергон Холдинг АД</v>
      </c>
      <c r="B1047" s="105" t="str">
        <f t="shared" si="61"/>
        <v>121228499</v>
      </c>
      <c r="C1047" s="581">
        <f t="shared" si="62"/>
        <v>44561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">
      <c r="A1048" s="105" t="str">
        <f t="shared" si="60"/>
        <v>Синергон Холдинг АД</v>
      </c>
      <c r="B1048" s="105" t="str">
        <f t="shared" si="61"/>
        <v>121228499</v>
      </c>
      <c r="C1048" s="581">
        <f t="shared" si="62"/>
        <v>44561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">
      <c r="A1049" s="105" t="str">
        <f t="shared" si="60"/>
        <v>Синергон Холдинг АД</v>
      </c>
      <c r="B1049" s="105" t="str">
        <f t="shared" si="61"/>
        <v>121228499</v>
      </c>
      <c r="C1049" s="581">
        <f t="shared" si="62"/>
        <v>44561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206</v>
      </c>
    </row>
    <row r="1050" spans="1:8" ht="15">
      <c r="A1050" s="105" t="str">
        <f t="shared" si="60"/>
        <v>Синергон Холдинг АД</v>
      </c>
      <c r="B1050" s="105" t="str">
        <f t="shared" si="61"/>
        <v>121228499</v>
      </c>
      <c r="C1050" s="581">
        <f t="shared" si="62"/>
        <v>44561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14825</v>
      </c>
    </row>
    <row r="1051" spans="1:8" ht="15">
      <c r="A1051" s="105" t="str">
        <f t="shared" si="60"/>
        <v>Синергон Холдинг АД</v>
      </c>
      <c r="B1051" s="105" t="str">
        <f t="shared" si="61"/>
        <v>121228499</v>
      </c>
      <c r="C1051" s="581">
        <f t="shared" si="62"/>
        <v>44561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">
      <c r="A1052" s="105" t="str">
        <f t="shared" si="60"/>
        <v>Синергон Холдинг АД</v>
      </c>
      <c r="B1052" s="105" t="str">
        <f t="shared" si="61"/>
        <v>121228499</v>
      </c>
      <c r="C1052" s="581">
        <f t="shared" si="62"/>
        <v>44561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">
      <c r="A1053" s="105" t="str">
        <f t="shared" si="60"/>
        <v>Синергон Холдинг АД</v>
      </c>
      <c r="B1053" s="105" t="str">
        <f t="shared" si="61"/>
        <v>121228499</v>
      </c>
      <c r="C1053" s="581">
        <f t="shared" si="62"/>
        <v>44561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">
      <c r="A1054" s="105" t="str">
        <f t="shared" si="60"/>
        <v>Синергон Холдинг АД</v>
      </c>
      <c r="B1054" s="105" t="str">
        <f t="shared" si="61"/>
        <v>121228499</v>
      </c>
      <c r="C1054" s="581">
        <f t="shared" si="62"/>
        <v>44561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">
      <c r="A1055" s="105" t="str">
        <f t="shared" si="60"/>
        <v>Синергон Холдинг АД</v>
      </c>
      <c r="B1055" s="105" t="str">
        <f t="shared" si="61"/>
        <v>121228499</v>
      </c>
      <c r="C1055" s="581">
        <f t="shared" si="62"/>
        <v>44561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">
      <c r="A1056" s="105" t="str">
        <f t="shared" si="60"/>
        <v>Синергон Холдинг АД</v>
      </c>
      <c r="B1056" s="105" t="str">
        <f t="shared" si="61"/>
        <v>121228499</v>
      </c>
      <c r="C1056" s="581">
        <f t="shared" si="62"/>
        <v>44561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">
      <c r="A1057" s="105" t="str">
        <f t="shared" si="60"/>
        <v>Синергон Холдинг АД</v>
      </c>
      <c r="B1057" s="105" t="str">
        <f t="shared" si="61"/>
        <v>121228499</v>
      </c>
      <c r="C1057" s="581">
        <f t="shared" si="62"/>
        <v>44561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">
      <c r="A1058" s="105" t="str">
        <f t="shared" si="60"/>
        <v>Синергон Холдинг АД</v>
      </c>
      <c r="B1058" s="105" t="str">
        <f t="shared" si="61"/>
        <v>121228499</v>
      </c>
      <c r="C1058" s="581">
        <f t="shared" si="62"/>
        <v>44561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">
      <c r="A1059" s="105" t="str">
        <f t="shared" si="60"/>
        <v>Синергон Холдинг АД</v>
      </c>
      <c r="B1059" s="105" t="str">
        <f t="shared" si="61"/>
        <v>121228499</v>
      </c>
      <c r="C1059" s="581">
        <f t="shared" si="62"/>
        <v>44561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">
      <c r="A1060" s="105" t="str">
        <f t="shared" si="60"/>
        <v>Синергон Холдинг АД</v>
      </c>
      <c r="B1060" s="105" t="str">
        <f t="shared" si="61"/>
        <v>121228499</v>
      </c>
      <c r="C1060" s="581">
        <f t="shared" si="62"/>
        <v>44561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">
      <c r="A1061" s="105" t="str">
        <f t="shared" si="60"/>
        <v>Синергон Холдинг АД</v>
      </c>
      <c r="B1061" s="105" t="str">
        <f t="shared" si="61"/>
        <v>121228499</v>
      </c>
      <c r="C1061" s="581">
        <f t="shared" si="62"/>
        <v>44561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">
      <c r="A1062" s="105" t="str">
        <f t="shared" si="60"/>
        <v>Синергон Холдинг АД</v>
      </c>
      <c r="B1062" s="105" t="str">
        <f t="shared" si="61"/>
        <v>121228499</v>
      </c>
      <c r="C1062" s="581">
        <f t="shared" si="62"/>
        <v>44561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">
      <c r="A1063" s="105" t="str">
        <f t="shared" si="60"/>
        <v>Синергон Холдинг АД</v>
      </c>
      <c r="B1063" s="105" t="str">
        <f t="shared" si="61"/>
        <v>121228499</v>
      </c>
      <c r="C1063" s="581">
        <f t="shared" si="62"/>
        <v>44561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">
      <c r="A1064" s="105" t="str">
        <f t="shared" si="60"/>
        <v>Синергон Холдинг АД</v>
      </c>
      <c r="B1064" s="105" t="str">
        <f t="shared" si="61"/>
        <v>121228499</v>
      </c>
      <c r="C1064" s="581">
        <f t="shared" si="62"/>
        <v>44561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">
      <c r="A1065" s="105" t="str">
        <f t="shared" si="60"/>
        <v>Синергон Холдинг АД</v>
      </c>
      <c r="B1065" s="105" t="str">
        <f t="shared" si="61"/>
        <v>121228499</v>
      </c>
      <c r="C1065" s="581">
        <f t="shared" si="62"/>
        <v>44561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">
      <c r="A1066" s="105" t="str">
        <f t="shared" si="60"/>
        <v>Синергон Холдинг АД</v>
      </c>
      <c r="B1066" s="105" t="str">
        <f t="shared" si="61"/>
        <v>121228499</v>
      </c>
      <c r="C1066" s="581">
        <f t="shared" si="62"/>
        <v>44561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">
      <c r="A1067" s="105" t="str">
        <f t="shared" si="60"/>
        <v>Синергон Холдинг АД</v>
      </c>
      <c r="B1067" s="105" t="str">
        <f t="shared" si="61"/>
        <v>121228499</v>
      </c>
      <c r="C1067" s="581">
        <f t="shared" si="62"/>
        <v>44561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191</v>
      </c>
    </row>
    <row r="1068" spans="1:8" ht="15">
      <c r="A1068" s="105" t="str">
        <f t="shared" si="60"/>
        <v>Синергон Холдинг АД</v>
      </c>
      <c r="B1068" s="105" t="str">
        <f t="shared" si="61"/>
        <v>121228499</v>
      </c>
      <c r="C1068" s="581">
        <f t="shared" si="62"/>
        <v>44561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">
      <c r="A1069" s="105" t="str">
        <f t="shared" si="60"/>
        <v>Синергон Холдинг АД</v>
      </c>
      <c r="B1069" s="105" t="str">
        <f t="shared" si="61"/>
        <v>121228499</v>
      </c>
      <c r="C1069" s="581">
        <f t="shared" si="62"/>
        <v>44561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">
      <c r="A1070" s="105" t="str">
        <f t="shared" si="60"/>
        <v>Синергон Холдинг АД</v>
      </c>
      <c r="B1070" s="105" t="str">
        <f t="shared" si="61"/>
        <v>121228499</v>
      </c>
      <c r="C1070" s="581">
        <f t="shared" si="62"/>
        <v>44561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191</v>
      </c>
    </row>
    <row r="1071" spans="1:8" ht="15">
      <c r="A1071" s="105" t="str">
        <f t="shared" si="60"/>
        <v>Синергон Холдинг АД</v>
      </c>
      <c r="B1071" s="105" t="str">
        <f t="shared" si="61"/>
        <v>121228499</v>
      </c>
      <c r="C1071" s="581">
        <f t="shared" si="62"/>
        <v>44561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">
      <c r="A1072" s="105" t="str">
        <f t="shared" si="60"/>
        <v>Синергон Холдинг АД</v>
      </c>
      <c r="B1072" s="105" t="str">
        <f t="shared" si="61"/>
        <v>121228499</v>
      </c>
      <c r="C1072" s="581">
        <f t="shared" si="62"/>
        <v>44561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">
      <c r="A1073" s="105" t="str">
        <f t="shared" si="60"/>
        <v>Синергон Холдинг АД</v>
      </c>
      <c r="B1073" s="105" t="str">
        <f t="shared" si="61"/>
        <v>121228499</v>
      </c>
      <c r="C1073" s="581">
        <f t="shared" si="62"/>
        <v>44561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">
      <c r="A1074" s="105" t="str">
        <f t="shared" si="60"/>
        <v>Синергон Холдинг АД</v>
      </c>
      <c r="B1074" s="105" t="str">
        <f t="shared" si="61"/>
        <v>121228499</v>
      </c>
      <c r="C1074" s="581">
        <f t="shared" si="62"/>
        <v>44561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">
      <c r="A1075" s="105" t="str">
        <f t="shared" si="60"/>
        <v>Синергон Холдинг АД</v>
      </c>
      <c r="B1075" s="105" t="str">
        <f t="shared" si="61"/>
        <v>121228499</v>
      </c>
      <c r="C1075" s="581">
        <f t="shared" si="62"/>
        <v>44561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">
      <c r="A1076" s="105" t="str">
        <f t="shared" si="60"/>
        <v>Синергон Холдинг АД</v>
      </c>
      <c r="B1076" s="105" t="str">
        <f t="shared" si="61"/>
        <v>121228499</v>
      </c>
      <c r="C1076" s="581">
        <f t="shared" si="62"/>
        <v>44561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">
      <c r="A1077" s="105" t="str">
        <f t="shared" si="60"/>
        <v>Синергон Холдинг АД</v>
      </c>
      <c r="B1077" s="105" t="str">
        <f t="shared" si="61"/>
        <v>121228499</v>
      </c>
      <c r="C1077" s="581">
        <f t="shared" si="62"/>
        <v>44561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">
      <c r="A1078" s="105" t="str">
        <f t="shared" si="60"/>
        <v>Синергон Холдинг АД</v>
      </c>
      <c r="B1078" s="105" t="str">
        <f t="shared" si="61"/>
        <v>121228499</v>
      </c>
      <c r="C1078" s="581">
        <f t="shared" si="62"/>
        <v>44561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">
      <c r="A1079" s="105" t="str">
        <f t="shared" si="60"/>
        <v>Синергон Холдинг АД</v>
      </c>
      <c r="B1079" s="105" t="str">
        <f t="shared" si="61"/>
        <v>121228499</v>
      </c>
      <c r="C1079" s="581">
        <f t="shared" si="62"/>
        <v>44561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">
      <c r="A1080" s="105" t="str">
        <f t="shared" si="60"/>
        <v>Синергон Холдинг АД</v>
      </c>
      <c r="B1080" s="105" t="str">
        <f t="shared" si="61"/>
        <v>121228499</v>
      </c>
      <c r="C1080" s="581">
        <f t="shared" si="62"/>
        <v>44561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">
      <c r="A1081" s="105" t="str">
        <f t="shared" si="60"/>
        <v>Синергон Холдинг АД</v>
      </c>
      <c r="B1081" s="105" t="str">
        <f t="shared" si="61"/>
        <v>121228499</v>
      </c>
      <c r="C1081" s="581">
        <f t="shared" si="62"/>
        <v>44561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15</v>
      </c>
    </row>
    <row r="1082" spans="1:8" ht="15">
      <c r="A1082" s="105" t="str">
        <f t="shared" si="60"/>
        <v>Синергон Холдинг АД</v>
      </c>
      <c r="B1082" s="105" t="str">
        <f t="shared" si="61"/>
        <v>121228499</v>
      </c>
      <c r="C1082" s="581">
        <f t="shared" si="62"/>
        <v>44561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">
      <c r="A1083" s="105" t="str">
        <f t="shared" si="60"/>
        <v>Синергон Холдинг АД</v>
      </c>
      <c r="B1083" s="105" t="str">
        <f t="shared" si="61"/>
        <v>121228499</v>
      </c>
      <c r="C1083" s="581">
        <f t="shared" si="62"/>
        <v>44561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10</v>
      </c>
    </row>
    <row r="1084" spans="1:8" ht="15">
      <c r="A1084" s="105" t="str">
        <f t="shared" si="60"/>
        <v>Синергон Холдинг АД</v>
      </c>
      <c r="B1084" s="105" t="str">
        <f t="shared" si="61"/>
        <v>121228499</v>
      </c>
      <c r="C1084" s="581">
        <f t="shared" si="62"/>
        <v>44561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">
      <c r="A1085" s="105" t="str">
        <f t="shared" si="60"/>
        <v>Синергон Холдинг АД</v>
      </c>
      <c r="B1085" s="105" t="str">
        <f t="shared" si="61"/>
        <v>121228499</v>
      </c>
      <c r="C1085" s="581">
        <f t="shared" si="62"/>
        <v>44561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">
      <c r="A1086" s="105" t="str">
        <f t="shared" si="60"/>
        <v>Синергон Холдинг АД</v>
      </c>
      <c r="B1086" s="105" t="str">
        <f t="shared" si="61"/>
        <v>121228499</v>
      </c>
      <c r="C1086" s="581">
        <f t="shared" si="62"/>
        <v>44561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5</v>
      </c>
    </row>
    <row r="1087" spans="1:8" ht="15">
      <c r="A1087" s="105" t="str">
        <f t="shared" si="60"/>
        <v>Синергон Холдинг АД</v>
      </c>
      <c r="B1087" s="105" t="str">
        <f t="shared" si="61"/>
        <v>121228499</v>
      </c>
      <c r="C1087" s="581">
        <f t="shared" si="62"/>
        <v>44561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">
      <c r="A1088" s="105" t="str">
        <f t="shared" si="60"/>
        <v>Синергон Холдинг АД</v>
      </c>
      <c r="B1088" s="105" t="str">
        <f t="shared" si="61"/>
        <v>121228499</v>
      </c>
      <c r="C1088" s="581">
        <f t="shared" si="62"/>
        <v>44561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5</v>
      </c>
    </row>
    <row r="1089" spans="1:8" ht="15">
      <c r="A1089" s="105" t="str">
        <f t="shared" si="60"/>
        <v>Синергон Холдинг АД</v>
      </c>
      <c r="B1089" s="105" t="str">
        <f t="shared" si="61"/>
        <v>121228499</v>
      </c>
      <c r="C1089" s="581">
        <f t="shared" si="62"/>
        <v>44561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">
      <c r="A1090" s="105" t="str">
        <f t="shared" si="60"/>
        <v>Синергон Холдинг АД</v>
      </c>
      <c r="B1090" s="105" t="str">
        <f t="shared" si="61"/>
        <v>121228499</v>
      </c>
      <c r="C1090" s="581">
        <f t="shared" si="62"/>
        <v>44561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">
      <c r="A1091" s="105" t="str">
        <f t="shared" si="60"/>
        <v>Синергон Холдинг АД</v>
      </c>
      <c r="B1091" s="105" t="str">
        <f t="shared" si="61"/>
        <v>121228499</v>
      </c>
      <c r="C1091" s="581">
        <f t="shared" si="62"/>
        <v>44561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">
      <c r="A1092" s="105" t="str">
        <f t="shared" si="60"/>
        <v>Синергон Холдинг АД</v>
      </c>
      <c r="B1092" s="105" t="str">
        <f t="shared" si="61"/>
        <v>121228499</v>
      </c>
      <c r="C1092" s="581">
        <f t="shared" si="62"/>
        <v>44561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206</v>
      </c>
    </row>
    <row r="1093" spans="1:8" ht="15">
      <c r="A1093" s="105" t="str">
        <f t="shared" si="60"/>
        <v>Синергон Холдинг АД</v>
      </c>
      <c r="B1093" s="105" t="str">
        <f t="shared" si="61"/>
        <v>121228499</v>
      </c>
      <c r="C1093" s="581">
        <f t="shared" si="62"/>
        <v>44561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206</v>
      </c>
    </row>
    <row r="1094" spans="1:8" ht="15">
      <c r="A1094" s="105" t="str">
        <f t="shared" si="60"/>
        <v>Синергон Холдинг АД</v>
      </c>
      <c r="B1094" s="105" t="str">
        <f t="shared" si="61"/>
        <v>121228499</v>
      </c>
      <c r="C1094" s="581">
        <f t="shared" si="62"/>
        <v>44561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14482</v>
      </c>
    </row>
    <row r="1095" spans="1:8" ht="15">
      <c r="A1095" s="105" t="str">
        <f t="shared" si="60"/>
        <v>Синергон Холдинг АД</v>
      </c>
      <c r="B1095" s="105" t="str">
        <f t="shared" si="61"/>
        <v>121228499</v>
      </c>
      <c r="C1095" s="581">
        <f t="shared" si="62"/>
        <v>44561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14482</v>
      </c>
    </row>
    <row r="1096" spans="1:8" ht="15">
      <c r="A1096" s="105" t="str">
        <f t="shared" si="60"/>
        <v>Синергон Холдинг АД</v>
      </c>
      <c r="B1096" s="105" t="str">
        <f t="shared" si="61"/>
        <v>121228499</v>
      </c>
      <c r="C1096" s="581">
        <f t="shared" si="62"/>
        <v>44561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">
      <c r="A1097" s="105" t="str">
        <f t="shared" si="60"/>
        <v>Синергон Холдинг АД</v>
      </c>
      <c r="B1097" s="105" t="str">
        <f t="shared" si="61"/>
        <v>121228499</v>
      </c>
      <c r="C1097" s="581">
        <f t="shared" si="62"/>
        <v>44561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">
      <c r="A1098" s="105" t="str">
        <f t="shared" si="60"/>
        <v>Синергон Холдинг АД</v>
      </c>
      <c r="B1098" s="105" t="str">
        <f t="shared" si="61"/>
        <v>121228499</v>
      </c>
      <c r="C1098" s="581">
        <f t="shared" si="62"/>
        <v>44561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">
      <c r="A1099" s="105" t="str">
        <f t="shared" si="60"/>
        <v>Синергон Холдинг АД</v>
      </c>
      <c r="B1099" s="105" t="str">
        <f t="shared" si="61"/>
        <v>121228499</v>
      </c>
      <c r="C1099" s="581">
        <f t="shared" si="62"/>
        <v>44561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">
      <c r="A1100" s="105" t="str">
        <f t="shared" si="60"/>
        <v>Синергон Холдинг АД</v>
      </c>
      <c r="B1100" s="105" t="str">
        <f t="shared" si="61"/>
        <v>121228499</v>
      </c>
      <c r="C1100" s="581">
        <f t="shared" si="62"/>
        <v>44561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">
      <c r="A1101" s="105" t="str">
        <f t="shared" si="60"/>
        <v>Синергон Холдинг АД</v>
      </c>
      <c r="B1101" s="105" t="str">
        <f t="shared" si="61"/>
        <v>121228499</v>
      </c>
      <c r="C1101" s="581">
        <f t="shared" si="62"/>
        <v>44561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">
      <c r="A1102" s="105" t="str">
        <f t="shared" si="60"/>
        <v>Синергон Холдинг АД</v>
      </c>
      <c r="B1102" s="105" t="str">
        <f t="shared" si="61"/>
        <v>121228499</v>
      </c>
      <c r="C1102" s="581">
        <f t="shared" si="62"/>
        <v>44561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">
      <c r="A1103" s="105" t="str">
        <f t="shared" si="60"/>
        <v>Синергон Холдинг АД</v>
      </c>
      <c r="B1103" s="105" t="str">
        <f t="shared" si="61"/>
        <v>121228499</v>
      </c>
      <c r="C1103" s="581">
        <f t="shared" si="62"/>
        <v>44561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">
      <c r="A1104" s="105" t="str">
        <f aca="true" t="shared" si="63" ref="A1104:A1167">pdeName</f>
        <v>Синергон Холдинг АД</v>
      </c>
      <c r="B1104" s="105" t="str">
        <f aca="true" t="shared" si="64" ref="B1104:B1167">pdeBulstat</f>
        <v>121228499</v>
      </c>
      <c r="C1104" s="581">
        <f aca="true" t="shared" si="65" ref="C1104:C1167">endDate</f>
        <v>44561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">
      <c r="A1105" s="105" t="str">
        <f t="shared" si="63"/>
        <v>Синергон Холдинг АД</v>
      </c>
      <c r="B1105" s="105" t="str">
        <f t="shared" si="64"/>
        <v>121228499</v>
      </c>
      <c r="C1105" s="581">
        <f t="shared" si="65"/>
        <v>44561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">
      <c r="A1106" s="105" t="str">
        <f t="shared" si="63"/>
        <v>Синергон Холдинг АД</v>
      </c>
      <c r="B1106" s="105" t="str">
        <f t="shared" si="64"/>
        <v>121228499</v>
      </c>
      <c r="C1106" s="581">
        <f t="shared" si="65"/>
        <v>44561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137</v>
      </c>
    </row>
    <row r="1107" spans="1:8" ht="15">
      <c r="A1107" s="105" t="str">
        <f t="shared" si="63"/>
        <v>Синергон Холдинг АД</v>
      </c>
      <c r="B1107" s="105" t="str">
        <f t="shared" si="64"/>
        <v>121228499</v>
      </c>
      <c r="C1107" s="581">
        <f t="shared" si="65"/>
        <v>44561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">
      <c r="A1108" s="105" t="str">
        <f t="shared" si="63"/>
        <v>Синергон Холдинг АД</v>
      </c>
      <c r="B1108" s="105" t="str">
        <f t="shared" si="64"/>
        <v>121228499</v>
      </c>
      <c r="C1108" s="581">
        <f t="shared" si="65"/>
        <v>44561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14619</v>
      </c>
    </row>
    <row r="1109" spans="1:8" ht="15">
      <c r="A1109" s="105" t="str">
        <f t="shared" si="63"/>
        <v>Синергон Холдинг АД</v>
      </c>
      <c r="B1109" s="105" t="str">
        <f t="shared" si="64"/>
        <v>121228499</v>
      </c>
      <c r="C1109" s="581">
        <f t="shared" si="65"/>
        <v>44561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">
      <c r="A1110" s="105" t="str">
        <f t="shared" si="63"/>
        <v>Синергон Холдинг АД</v>
      </c>
      <c r="B1110" s="105" t="str">
        <f t="shared" si="64"/>
        <v>121228499</v>
      </c>
      <c r="C1110" s="581">
        <f t="shared" si="65"/>
        <v>44561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">
      <c r="A1111" s="105" t="str">
        <f t="shared" si="63"/>
        <v>Синергон Холдинг АД</v>
      </c>
      <c r="B1111" s="105" t="str">
        <f t="shared" si="64"/>
        <v>121228499</v>
      </c>
      <c r="C1111" s="581">
        <f t="shared" si="65"/>
        <v>44561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">
      <c r="A1112" s="105" t="str">
        <f t="shared" si="63"/>
        <v>Синергон Холдинг АД</v>
      </c>
      <c r="B1112" s="105" t="str">
        <f t="shared" si="64"/>
        <v>121228499</v>
      </c>
      <c r="C1112" s="581">
        <f t="shared" si="65"/>
        <v>44561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">
      <c r="A1113" s="105" t="str">
        <f t="shared" si="63"/>
        <v>Синергон Холдинг АД</v>
      </c>
      <c r="B1113" s="105" t="str">
        <f t="shared" si="64"/>
        <v>121228499</v>
      </c>
      <c r="C1113" s="581">
        <f t="shared" si="65"/>
        <v>44561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">
      <c r="A1114" s="105" t="str">
        <f t="shared" si="63"/>
        <v>Синергон Холдинг АД</v>
      </c>
      <c r="B1114" s="105" t="str">
        <f t="shared" si="64"/>
        <v>121228499</v>
      </c>
      <c r="C1114" s="581">
        <f t="shared" si="65"/>
        <v>44561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">
      <c r="A1115" s="105" t="str">
        <f t="shared" si="63"/>
        <v>Синергон Холдинг АД</v>
      </c>
      <c r="B1115" s="105" t="str">
        <f t="shared" si="64"/>
        <v>121228499</v>
      </c>
      <c r="C1115" s="581">
        <f t="shared" si="65"/>
        <v>44561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">
      <c r="A1116" s="105" t="str">
        <f t="shared" si="63"/>
        <v>Синергон Холдинг АД</v>
      </c>
      <c r="B1116" s="105" t="str">
        <f t="shared" si="64"/>
        <v>121228499</v>
      </c>
      <c r="C1116" s="581">
        <f t="shared" si="65"/>
        <v>44561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">
      <c r="A1117" s="105" t="str">
        <f t="shared" si="63"/>
        <v>Синергон Холдинг АД</v>
      </c>
      <c r="B1117" s="105" t="str">
        <f t="shared" si="64"/>
        <v>121228499</v>
      </c>
      <c r="C1117" s="581">
        <f t="shared" si="65"/>
        <v>44561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">
      <c r="A1118" s="105" t="str">
        <f t="shared" si="63"/>
        <v>Синергон Холдинг АД</v>
      </c>
      <c r="B1118" s="105" t="str">
        <f t="shared" si="64"/>
        <v>121228499</v>
      </c>
      <c r="C1118" s="581">
        <f t="shared" si="65"/>
        <v>44561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">
      <c r="A1119" s="105" t="str">
        <f t="shared" si="63"/>
        <v>Синергон Холдинг АД</v>
      </c>
      <c r="B1119" s="105" t="str">
        <f t="shared" si="64"/>
        <v>121228499</v>
      </c>
      <c r="C1119" s="581">
        <f t="shared" si="65"/>
        <v>44561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">
      <c r="A1120" s="105" t="str">
        <f t="shared" si="63"/>
        <v>Синергон Холдинг АД</v>
      </c>
      <c r="B1120" s="105" t="str">
        <f t="shared" si="64"/>
        <v>121228499</v>
      </c>
      <c r="C1120" s="581">
        <f t="shared" si="65"/>
        <v>44561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">
      <c r="A1121" s="105" t="str">
        <f t="shared" si="63"/>
        <v>Синергон Холдинг АД</v>
      </c>
      <c r="B1121" s="105" t="str">
        <f t="shared" si="64"/>
        <v>121228499</v>
      </c>
      <c r="C1121" s="581">
        <f t="shared" si="65"/>
        <v>44561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">
      <c r="A1122" s="105" t="str">
        <f t="shared" si="63"/>
        <v>Синергон Холдинг АД</v>
      </c>
      <c r="B1122" s="105" t="str">
        <f t="shared" si="64"/>
        <v>121228499</v>
      </c>
      <c r="C1122" s="581">
        <f t="shared" si="65"/>
        <v>44561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">
      <c r="A1123" s="105" t="str">
        <f t="shared" si="63"/>
        <v>Синергон Холдинг АД</v>
      </c>
      <c r="B1123" s="105" t="str">
        <f t="shared" si="64"/>
        <v>121228499</v>
      </c>
      <c r="C1123" s="581">
        <f t="shared" si="65"/>
        <v>44561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">
      <c r="A1124" s="105" t="str">
        <f t="shared" si="63"/>
        <v>Синергон Холдинг АД</v>
      </c>
      <c r="B1124" s="105" t="str">
        <f t="shared" si="64"/>
        <v>121228499</v>
      </c>
      <c r="C1124" s="581">
        <f t="shared" si="65"/>
        <v>44561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">
      <c r="A1125" s="105" t="str">
        <f t="shared" si="63"/>
        <v>Синергон Холдинг АД</v>
      </c>
      <c r="B1125" s="105" t="str">
        <f t="shared" si="64"/>
        <v>121228499</v>
      </c>
      <c r="C1125" s="581">
        <f t="shared" si="65"/>
        <v>44561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">
      <c r="A1126" s="105" t="str">
        <f t="shared" si="63"/>
        <v>Синергон Холдинг АД</v>
      </c>
      <c r="B1126" s="105" t="str">
        <f t="shared" si="64"/>
        <v>121228499</v>
      </c>
      <c r="C1126" s="581">
        <f t="shared" si="65"/>
        <v>44561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">
      <c r="A1127" s="105" t="str">
        <f t="shared" si="63"/>
        <v>Синергон Холдинг АД</v>
      </c>
      <c r="B1127" s="105" t="str">
        <f t="shared" si="64"/>
        <v>121228499</v>
      </c>
      <c r="C1127" s="581">
        <f t="shared" si="65"/>
        <v>44561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">
      <c r="A1128" s="105" t="str">
        <f t="shared" si="63"/>
        <v>Синергон Холдинг АД</v>
      </c>
      <c r="B1128" s="105" t="str">
        <f t="shared" si="64"/>
        <v>121228499</v>
      </c>
      <c r="C1128" s="581">
        <f t="shared" si="65"/>
        <v>44561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">
      <c r="A1129" s="105" t="str">
        <f t="shared" si="63"/>
        <v>Синергон Холдинг АД</v>
      </c>
      <c r="B1129" s="105" t="str">
        <f t="shared" si="64"/>
        <v>121228499</v>
      </c>
      <c r="C1129" s="581">
        <f t="shared" si="65"/>
        <v>44561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">
      <c r="A1130" s="105" t="str">
        <f t="shared" si="63"/>
        <v>Синергон Холдинг АД</v>
      </c>
      <c r="B1130" s="105" t="str">
        <f t="shared" si="64"/>
        <v>121228499</v>
      </c>
      <c r="C1130" s="581">
        <f t="shared" si="65"/>
        <v>44561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">
      <c r="A1131" s="105" t="str">
        <f t="shared" si="63"/>
        <v>Синергон Холдинг АД</v>
      </c>
      <c r="B1131" s="105" t="str">
        <f t="shared" si="64"/>
        <v>121228499</v>
      </c>
      <c r="C1131" s="581">
        <f t="shared" si="65"/>
        <v>44561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">
      <c r="A1132" s="105" t="str">
        <f t="shared" si="63"/>
        <v>Синергон Холдинг АД</v>
      </c>
      <c r="B1132" s="105" t="str">
        <f t="shared" si="64"/>
        <v>121228499</v>
      </c>
      <c r="C1132" s="581">
        <f t="shared" si="65"/>
        <v>44561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">
      <c r="A1133" s="105" t="str">
        <f t="shared" si="63"/>
        <v>Синергон Холдинг АД</v>
      </c>
      <c r="B1133" s="105" t="str">
        <f t="shared" si="64"/>
        <v>121228499</v>
      </c>
      <c r="C1133" s="581">
        <f t="shared" si="65"/>
        <v>44561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">
      <c r="A1134" s="105" t="str">
        <f t="shared" si="63"/>
        <v>Синергон Холдинг АД</v>
      </c>
      <c r="B1134" s="105" t="str">
        <f t="shared" si="64"/>
        <v>121228499</v>
      </c>
      <c r="C1134" s="581">
        <f t="shared" si="65"/>
        <v>44561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">
      <c r="A1135" s="105" t="str">
        <f t="shared" si="63"/>
        <v>Синергон Холдинг АД</v>
      </c>
      <c r="B1135" s="105" t="str">
        <f t="shared" si="64"/>
        <v>121228499</v>
      </c>
      <c r="C1135" s="581">
        <f t="shared" si="65"/>
        <v>44561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">
      <c r="A1136" s="105" t="str">
        <f t="shared" si="63"/>
        <v>Синергон Холдинг АД</v>
      </c>
      <c r="B1136" s="105" t="str">
        <f t="shared" si="64"/>
        <v>121228499</v>
      </c>
      <c r="C1136" s="581">
        <f t="shared" si="65"/>
        <v>44561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14619</v>
      </c>
    </row>
    <row r="1137" spans="1:8" ht="15">
      <c r="A1137" s="105" t="str">
        <f t="shared" si="63"/>
        <v>Синергон Холдинг АД</v>
      </c>
      <c r="B1137" s="105" t="str">
        <f t="shared" si="64"/>
        <v>121228499</v>
      </c>
      <c r="C1137" s="581">
        <f t="shared" si="65"/>
        <v>44561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">
      <c r="A1138" s="105" t="str">
        <f t="shared" si="63"/>
        <v>Синергон Холдинг АД</v>
      </c>
      <c r="B1138" s="105" t="str">
        <f t="shared" si="64"/>
        <v>121228499</v>
      </c>
      <c r="C1138" s="581">
        <f t="shared" si="65"/>
        <v>44561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">
      <c r="A1139" s="105" t="str">
        <f t="shared" si="63"/>
        <v>Синергон Холдинг АД</v>
      </c>
      <c r="B1139" s="105" t="str">
        <f t="shared" si="64"/>
        <v>121228499</v>
      </c>
      <c r="C1139" s="581">
        <f t="shared" si="65"/>
        <v>44561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">
      <c r="A1140" s="105" t="str">
        <f t="shared" si="63"/>
        <v>Синергон Холдинг АД</v>
      </c>
      <c r="B1140" s="105" t="str">
        <f t="shared" si="64"/>
        <v>121228499</v>
      </c>
      <c r="C1140" s="581">
        <f t="shared" si="65"/>
        <v>44561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">
      <c r="A1141" s="105" t="str">
        <f t="shared" si="63"/>
        <v>Синергон Холдинг АД</v>
      </c>
      <c r="B1141" s="105" t="str">
        <f t="shared" si="64"/>
        <v>121228499</v>
      </c>
      <c r="C1141" s="581">
        <f t="shared" si="65"/>
        <v>44561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">
      <c r="A1142" s="105" t="str">
        <f t="shared" si="63"/>
        <v>Синергон Холдинг АД</v>
      </c>
      <c r="B1142" s="105" t="str">
        <f t="shared" si="64"/>
        <v>121228499</v>
      </c>
      <c r="C1142" s="581">
        <f t="shared" si="65"/>
        <v>44561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">
      <c r="A1143" s="105" t="str">
        <f t="shared" si="63"/>
        <v>Синергон Холдинг АД</v>
      </c>
      <c r="B1143" s="105" t="str">
        <f t="shared" si="64"/>
        <v>121228499</v>
      </c>
      <c r="C1143" s="581">
        <f t="shared" si="65"/>
        <v>44561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">
      <c r="A1144" s="105" t="str">
        <f t="shared" si="63"/>
        <v>Синергон Холдинг АД</v>
      </c>
      <c r="B1144" s="105" t="str">
        <f t="shared" si="64"/>
        <v>121228499</v>
      </c>
      <c r="C1144" s="581">
        <f t="shared" si="65"/>
        <v>44561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">
      <c r="A1145" s="105" t="str">
        <f t="shared" si="63"/>
        <v>Синергон Холдинг АД</v>
      </c>
      <c r="B1145" s="105" t="str">
        <f t="shared" si="64"/>
        <v>121228499</v>
      </c>
      <c r="C1145" s="581">
        <f t="shared" si="65"/>
        <v>44561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">
      <c r="A1146" s="105" t="str">
        <f t="shared" si="63"/>
        <v>Синергон Холдинг АД</v>
      </c>
      <c r="B1146" s="105" t="str">
        <f t="shared" si="64"/>
        <v>121228499</v>
      </c>
      <c r="C1146" s="581">
        <f t="shared" si="65"/>
        <v>44561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">
      <c r="A1147" s="105" t="str">
        <f t="shared" si="63"/>
        <v>Синергон Холдинг АД</v>
      </c>
      <c r="B1147" s="105" t="str">
        <f t="shared" si="64"/>
        <v>121228499</v>
      </c>
      <c r="C1147" s="581">
        <f t="shared" si="65"/>
        <v>44561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">
      <c r="A1148" s="105" t="str">
        <f t="shared" si="63"/>
        <v>Синергон Холдинг АД</v>
      </c>
      <c r="B1148" s="105" t="str">
        <f t="shared" si="64"/>
        <v>121228499</v>
      </c>
      <c r="C1148" s="581">
        <f t="shared" si="65"/>
        <v>44561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">
      <c r="A1149" s="105" t="str">
        <f t="shared" si="63"/>
        <v>Синергон Холдинг АД</v>
      </c>
      <c r="B1149" s="105" t="str">
        <f t="shared" si="64"/>
        <v>121228499</v>
      </c>
      <c r="C1149" s="581">
        <f t="shared" si="65"/>
        <v>44561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">
      <c r="A1150" s="105" t="str">
        <f t="shared" si="63"/>
        <v>Синергон Холдинг АД</v>
      </c>
      <c r="B1150" s="105" t="str">
        <f t="shared" si="64"/>
        <v>121228499</v>
      </c>
      <c r="C1150" s="581">
        <f t="shared" si="65"/>
        <v>44561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">
      <c r="A1151" s="105" t="str">
        <f t="shared" si="63"/>
        <v>Синергон Холдинг АД</v>
      </c>
      <c r="B1151" s="105" t="str">
        <f t="shared" si="64"/>
        <v>121228499</v>
      </c>
      <c r="C1151" s="581">
        <f t="shared" si="65"/>
        <v>44561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">
      <c r="A1152" s="105" t="str">
        <f t="shared" si="63"/>
        <v>Синергон Холдинг АД</v>
      </c>
      <c r="B1152" s="105" t="str">
        <f t="shared" si="64"/>
        <v>121228499</v>
      </c>
      <c r="C1152" s="581">
        <f t="shared" si="65"/>
        <v>44561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">
      <c r="A1153" s="105" t="str">
        <f t="shared" si="63"/>
        <v>Синергон Холдинг АД</v>
      </c>
      <c r="B1153" s="105" t="str">
        <f t="shared" si="64"/>
        <v>121228499</v>
      </c>
      <c r="C1153" s="581">
        <f t="shared" si="65"/>
        <v>44561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">
      <c r="A1154" s="105" t="str">
        <f t="shared" si="63"/>
        <v>Синергон Холдинг АД</v>
      </c>
      <c r="B1154" s="105" t="str">
        <f t="shared" si="64"/>
        <v>121228499</v>
      </c>
      <c r="C1154" s="581">
        <f t="shared" si="65"/>
        <v>44561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">
      <c r="A1155" s="105" t="str">
        <f t="shared" si="63"/>
        <v>Синергон Холдинг АД</v>
      </c>
      <c r="B1155" s="105" t="str">
        <f t="shared" si="64"/>
        <v>121228499</v>
      </c>
      <c r="C1155" s="581">
        <f t="shared" si="65"/>
        <v>44561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">
      <c r="A1156" s="105" t="str">
        <f t="shared" si="63"/>
        <v>Синергон Холдинг АД</v>
      </c>
      <c r="B1156" s="105" t="str">
        <f t="shared" si="64"/>
        <v>121228499</v>
      </c>
      <c r="C1156" s="581">
        <f t="shared" si="65"/>
        <v>44561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">
      <c r="A1157" s="105" t="str">
        <f t="shared" si="63"/>
        <v>Синергон Холдинг АД</v>
      </c>
      <c r="B1157" s="105" t="str">
        <f t="shared" si="64"/>
        <v>121228499</v>
      </c>
      <c r="C1157" s="581">
        <f t="shared" si="65"/>
        <v>44561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">
      <c r="A1158" s="105" t="str">
        <f t="shared" si="63"/>
        <v>Синергон Холдинг АД</v>
      </c>
      <c r="B1158" s="105" t="str">
        <f t="shared" si="64"/>
        <v>121228499</v>
      </c>
      <c r="C1158" s="581">
        <f t="shared" si="65"/>
        <v>44561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">
      <c r="A1159" s="105" t="str">
        <f t="shared" si="63"/>
        <v>Синергон Холдинг АД</v>
      </c>
      <c r="B1159" s="105" t="str">
        <f t="shared" si="64"/>
        <v>121228499</v>
      </c>
      <c r="C1159" s="581">
        <f t="shared" si="65"/>
        <v>44561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">
      <c r="A1160" s="105" t="str">
        <f t="shared" si="63"/>
        <v>Синергон Холдинг АД</v>
      </c>
      <c r="B1160" s="105" t="str">
        <f t="shared" si="64"/>
        <v>121228499</v>
      </c>
      <c r="C1160" s="581">
        <f t="shared" si="65"/>
        <v>44561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">
      <c r="A1161" s="105" t="str">
        <f t="shared" si="63"/>
        <v>Синергон Холдинг АД</v>
      </c>
      <c r="B1161" s="105" t="str">
        <f t="shared" si="64"/>
        <v>121228499</v>
      </c>
      <c r="C1161" s="581">
        <f t="shared" si="65"/>
        <v>44561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">
      <c r="A1162" s="105" t="str">
        <f t="shared" si="63"/>
        <v>Синергон Холдинг АД</v>
      </c>
      <c r="B1162" s="105" t="str">
        <f t="shared" si="64"/>
        <v>121228499</v>
      </c>
      <c r="C1162" s="581">
        <f t="shared" si="65"/>
        <v>44561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">
      <c r="A1163" s="105" t="str">
        <f t="shared" si="63"/>
        <v>Синергон Холдинг АД</v>
      </c>
      <c r="B1163" s="105" t="str">
        <f t="shared" si="64"/>
        <v>121228499</v>
      </c>
      <c r="C1163" s="581">
        <f t="shared" si="65"/>
        <v>44561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">
      <c r="A1164" s="105" t="str">
        <f t="shared" si="63"/>
        <v>Синергон Холдинг АД</v>
      </c>
      <c r="B1164" s="105" t="str">
        <f t="shared" si="64"/>
        <v>121228499</v>
      </c>
      <c r="C1164" s="581">
        <f t="shared" si="65"/>
        <v>44561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">
      <c r="A1165" s="105" t="str">
        <f t="shared" si="63"/>
        <v>Синергон Холдинг АД</v>
      </c>
      <c r="B1165" s="105" t="str">
        <f t="shared" si="64"/>
        <v>121228499</v>
      </c>
      <c r="C1165" s="581">
        <f t="shared" si="65"/>
        <v>44561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">
      <c r="A1166" s="105" t="str">
        <f t="shared" si="63"/>
        <v>Синергон Холдинг АД</v>
      </c>
      <c r="B1166" s="105" t="str">
        <f t="shared" si="64"/>
        <v>121228499</v>
      </c>
      <c r="C1166" s="581">
        <f t="shared" si="65"/>
        <v>44561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">
      <c r="A1167" s="105" t="str">
        <f t="shared" si="63"/>
        <v>Синергон Холдинг АД</v>
      </c>
      <c r="B1167" s="105" t="str">
        <f t="shared" si="64"/>
        <v>121228499</v>
      </c>
      <c r="C1167" s="581">
        <f t="shared" si="65"/>
        <v>44561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">
      <c r="A1168" s="105" t="str">
        <f aca="true" t="shared" si="66" ref="A1168:A1195">pdeName</f>
        <v>Синергон Холдинг АД</v>
      </c>
      <c r="B1168" s="105" t="str">
        <f aca="true" t="shared" si="67" ref="B1168:B1195">pdeBulstat</f>
        <v>121228499</v>
      </c>
      <c r="C1168" s="581">
        <f aca="true" t="shared" si="68" ref="C1168:C1195">endDate</f>
        <v>44561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">
      <c r="A1169" s="105" t="str">
        <f t="shared" si="66"/>
        <v>Синергон Холдинг АД</v>
      </c>
      <c r="B1169" s="105" t="str">
        <f t="shared" si="67"/>
        <v>121228499</v>
      </c>
      <c r="C1169" s="581">
        <f t="shared" si="68"/>
        <v>44561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">
      <c r="A1170" s="105" t="str">
        <f t="shared" si="66"/>
        <v>Синергон Холдинг АД</v>
      </c>
      <c r="B1170" s="105" t="str">
        <f t="shared" si="67"/>
        <v>121228499</v>
      </c>
      <c r="C1170" s="581">
        <f t="shared" si="68"/>
        <v>44561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">
      <c r="A1171" s="105" t="str">
        <f t="shared" si="66"/>
        <v>Синергон Холдинг АД</v>
      </c>
      <c r="B1171" s="105" t="str">
        <f t="shared" si="67"/>
        <v>121228499</v>
      </c>
      <c r="C1171" s="581">
        <f t="shared" si="68"/>
        <v>44561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">
      <c r="A1172" s="105" t="str">
        <f t="shared" si="66"/>
        <v>Синергон Холдинг АД</v>
      </c>
      <c r="B1172" s="105" t="str">
        <f t="shared" si="67"/>
        <v>121228499</v>
      </c>
      <c r="C1172" s="581">
        <f t="shared" si="68"/>
        <v>44561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">
      <c r="A1173" s="105" t="str">
        <f t="shared" si="66"/>
        <v>Синергон Холдинг АД</v>
      </c>
      <c r="B1173" s="105" t="str">
        <f t="shared" si="67"/>
        <v>121228499</v>
      </c>
      <c r="C1173" s="581">
        <f t="shared" si="68"/>
        <v>44561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">
      <c r="A1174" s="105" t="str">
        <f t="shared" si="66"/>
        <v>Синергон Холдинг АД</v>
      </c>
      <c r="B1174" s="105" t="str">
        <f t="shared" si="67"/>
        <v>121228499</v>
      </c>
      <c r="C1174" s="581">
        <f t="shared" si="68"/>
        <v>44561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">
      <c r="A1175" s="105" t="str">
        <f t="shared" si="66"/>
        <v>Синергон Холдинг АД</v>
      </c>
      <c r="B1175" s="105" t="str">
        <f t="shared" si="67"/>
        <v>121228499</v>
      </c>
      <c r="C1175" s="581">
        <f t="shared" si="68"/>
        <v>44561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">
      <c r="A1176" s="105" t="str">
        <f t="shared" si="66"/>
        <v>Синергон Холдинг АД</v>
      </c>
      <c r="B1176" s="105" t="str">
        <f t="shared" si="67"/>
        <v>121228499</v>
      </c>
      <c r="C1176" s="581">
        <f t="shared" si="68"/>
        <v>44561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">
      <c r="A1177" s="105" t="str">
        <f t="shared" si="66"/>
        <v>Синергон Холдинг АД</v>
      </c>
      <c r="B1177" s="105" t="str">
        <f t="shared" si="67"/>
        <v>121228499</v>
      </c>
      <c r="C1177" s="581">
        <f t="shared" si="68"/>
        <v>44561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">
      <c r="A1178" s="105" t="str">
        <f t="shared" si="66"/>
        <v>Синергон Холдинг АД</v>
      </c>
      <c r="B1178" s="105" t="str">
        <f t="shared" si="67"/>
        <v>121228499</v>
      </c>
      <c r="C1178" s="581">
        <f t="shared" si="68"/>
        <v>44561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">
      <c r="A1179" s="105" t="str">
        <f t="shared" si="66"/>
        <v>Синергон Холдинг АД</v>
      </c>
      <c r="B1179" s="105" t="str">
        <f t="shared" si="67"/>
        <v>121228499</v>
      </c>
      <c r="C1179" s="581">
        <f t="shared" si="68"/>
        <v>44561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">
      <c r="A1180" s="105" t="str">
        <f t="shared" si="66"/>
        <v>Синергон Холдинг АД</v>
      </c>
      <c r="B1180" s="105" t="str">
        <f t="shared" si="67"/>
        <v>121228499</v>
      </c>
      <c r="C1180" s="581">
        <f t="shared" si="68"/>
        <v>44561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">
      <c r="A1181" s="105" t="str">
        <f t="shared" si="66"/>
        <v>Синергон Холдинг АД</v>
      </c>
      <c r="B1181" s="105" t="str">
        <f t="shared" si="67"/>
        <v>121228499</v>
      </c>
      <c r="C1181" s="581">
        <f t="shared" si="68"/>
        <v>44561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">
      <c r="A1182" s="105" t="str">
        <f t="shared" si="66"/>
        <v>Синергон Холдинг АД</v>
      </c>
      <c r="B1182" s="105" t="str">
        <f t="shared" si="67"/>
        <v>121228499</v>
      </c>
      <c r="C1182" s="581">
        <f t="shared" si="68"/>
        <v>44561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28</v>
      </c>
    </row>
    <row r="1183" spans="1:8" ht="15">
      <c r="A1183" s="105" t="str">
        <f t="shared" si="66"/>
        <v>Синергон Холдинг АД</v>
      </c>
      <c r="B1183" s="105" t="str">
        <f t="shared" si="67"/>
        <v>121228499</v>
      </c>
      <c r="C1183" s="581">
        <f t="shared" si="68"/>
        <v>44561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28</v>
      </c>
    </row>
    <row r="1184" spans="1:8" ht="15">
      <c r="A1184" s="105" t="str">
        <f t="shared" si="66"/>
        <v>Синергон Холдинг АД</v>
      </c>
      <c r="B1184" s="105" t="str">
        <f t="shared" si="67"/>
        <v>121228499</v>
      </c>
      <c r="C1184" s="581">
        <f t="shared" si="68"/>
        <v>44561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">
      <c r="A1185" s="105" t="str">
        <f t="shared" si="66"/>
        <v>Синергон Холдинг АД</v>
      </c>
      <c r="B1185" s="105" t="str">
        <f t="shared" si="67"/>
        <v>121228499</v>
      </c>
      <c r="C1185" s="581">
        <f t="shared" si="68"/>
        <v>44561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">
      <c r="A1186" s="105" t="str">
        <f t="shared" si="66"/>
        <v>Синергон Холдинг АД</v>
      </c>
      <c r="B1186" s="105" t="str">
        <f t="shared" si="67"/>
        <v>121228499</v>
      </c>
      <c r="C1186" s="581">
        <f t="shared" si="68"/>
        <v>44561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">
      <c r="A1187" s="105" t="str">
        <f t="shared" si="66"/>
        <v>Синергон Холдинг АД</v>
      </c>
      <c r="B1187" s="105" t="str">
        <f t="shared" si="67"/>
        <v>121228499</v>
      </c>
      <c r="C1187" s="581">
        <f t="shared" si="68"/>
        <v>44561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">
      <c r="A1188" s="105" t="str">
        <f t="shared" si="66"/>
        <v>Синергон Холдинг АД</v>
      </c>
      <c r="B1188" s="105" t="str">
        <f t="shared" si="67"/>
        <v>121228499</v>
      </c>
      <c r="C1188" s="581">
        <f t="shared" si="68"/>
        <v>44561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">
      <c r="A1189" s="105" t="str">
        <f t="shared" si="66"/>
        <v>Синергон Холдинг АД</v>
      </c>
      <c r="B1189" s="105" t="str">
        <f t="shared" si="67"/>
        <v>121228499</v>
      </c>
      <c r="C1189" s="581">
        <f t="shared" si="68"/>
        <v>44561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">
      <c r="A1190" s="105" t="str">
        <f t="shared" si="66"/>
        <v>Синергон Холдинг АД</v>
      </c>
      <c r="B1190" s="105" t="str">
        <f t="shared" si="67"/>
        <v>121228499</v>
      </c>
      <c r="C1190" s="581">
        <f t="shared" si="68"/>
        <v>44561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6</v>
      </c>
    </row>
    <row r="1191" spans="1:8" ht="15">
      <c r="A1191" s="105" t="str">
        <f t="shared" si="66"/>
        <v>Синергон Холдинг АД</v>
      </c>
      <c r="B1191" s="105" t="str">
        <f t="shared" si="67"/>
        <v>121228499</v>
      </c>
      <c r="C1191" s="581">
        <f t="shared" si="68"/>
        <v>44561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6</v>
      </c>
    </row>
    <row r="1192" spans="1:8" ht="15">
      <c r="A1192" s="105" t="str">
        <f t="shared" si="66"/>
        <v>Синергон Холдинг АД</v>
      </c>
      <c r="B1192" s="105" t="str">
        <f t="shared" si="67"/>
        <v>121228499</v>
      </c>
      <c r="C1192" s="581">
        <f t="shared" si="68"/>
        <v>44561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">
      <c r="A1193" s="105" t="str">
        <f t="shared" si="66"/>
        <v>Синергон Холдинг АД</v>
      </c>
      <c r="B1193" s="105" t="str">
        <f t="shared" si="67"/>
        <v>121228499</v>
      </c>
      <c r="C1193" s="581">
        <f t="shared" si="68"/>
        <v>44561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">
      <c r="A1194" s="105" t="str">
        <f t="shared" si="66"/>
        <v>Синергон Холдинг АД</v>
      </c>
      <c r="B1194" s="105" t="str">
        <f t="shared" si="67"/>
        <v>121228499</v>
      </c>
      <c r="C1194" s="581">
        <f t="shared" si="68"/>
        <v>44561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22</v>
      </c>
    </row>
    <row r="1195" spans="1:8" ht="15">
      <c r="A1195" s="105" t="str">
        <f t="shared" si="66"/>
        <v>Синергон Холдинг АД</v>
      </c>
      <c r="B1195" s="105" t="str">
        <f t="shared" si="67"/>
        <v>121228499</v>
      </c>
      <c r="C1195" s="581">
        <f t="shared" si="68"/>
        <v>44561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22</v>
      </c>
    </row>
    <row r="1196" spans="3:6" s="497" customFormat="1" ht="15">
      <c r="C1196" s="580"/>
      <c r="F1196" s="501" t="s">
        <v>877</v>
      </c>
    </row>
    <row r="1197" spans="1:8" ht="15">
      <c r="A1197" s="105" t="str">
        <f aca="true" t="shared" si="69" ref="A1197:A1228">pdeName</f>
        <v>Синергон Холдинг АД</v>
      </c>
      <c r="B1197" s="105" t="str">
        <f aca="true" t="shared" si="70" ref="B1197:B1228">pdeBulstat</f>
        <v>121228499</v>
      </c>
      <c r="C1197" s="581">
        <f aca="true" t="shared" si="71" ref="C1197:C1228">endDate</f>
        <v>44561</v>
      </c>
      <c r="D1197" s="105" t="s">
        <v>763</v>
      </c>
      <c r="E1197" s="105">
        <v>1</v>
      </c>
      <c r="F1197" s="105" t="s">
        <v>762</v>
      </c>
      <c r="H1197" s="498">
        <f>'Справка 8'!C13</f>
        <v>48609553</v>
      </c>
    </row>
    <row r="1198" spans="1:8" ht="15">
      <c r="A1198" s="105" t="str">
        <f t="shared" si="69"/>
        <v>Синергон Холдинг АД</v>
      </c>
      <c r="B1198" s="105" t="str">
        <f t="shared" si="70"/>
        <v>121228499</v>
      </c>
      <c r="C1198" s="581">
        <f t="shared" si="71"/>
        <v>44561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">
      <c r="A1199" s="105" t="str">
        <f t="shared" si="69"/>
        <v>Синергон Холдинг АД</v>
      </c>
      <c r="B1199" s="105" t="str">
        <f t="shared" si="70"/>
        <v>121228499</v>
      </c>
      <c r="C1199" s="581">
        <f t="shared" si="71"/>
        <v>44561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">
      <c r="A1200" s="105" t="str">
        <f t="shared" si="69"/>
        <v>Синергон Холдинг АД</v>
      </c>
      <c r="B1200" s="105" t="str">
        <f t="shared" si="70"/>
        <v>121228499</v>
      </c>
      <c r="C1200" s="581">
        <f t="shared" si="71"/>
        <v>44561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">
      <c r="A1201" s="105" t="str">
        <f t="shared" si="69"/>
        <v>Синергон Холдинг АД</v>
      </c>
      <c r="B1201" s="105" t="str">
        <f t="shared" si="70"/>
        <v>121228499</v>
      </c>
      <c r="C1201" s="581">
        <f t="shared" si="71"/>
        <v>44561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">
      <c r="A1202" s="105" t="str">
        <f t="shared" si="69"/>
        <v>Синергон Холдинг АД</v>
      </c>
      <c r="B1202" s="105" t="str">
        <f t="shared" si="70"/>
        <v>121228499</v>
      </c>
      <c r="C1202" s="581">
        <f t="shared" si="71"/>
        <v>44561</v>
      </c>
      <c r="D1202" s="105" t="s">
        <v>770</v>
      </c>
      <c r="E1202" s="105">
        <v>1</v>
      </c>
      <c r="F1202" s="105" t="s">
        <v>761</v>
      </c>
      <c r="H1202" s="498">
        <f>'Справка 8'!C18</f>
        <v>48609553</v>
      </c>
    </row>
    <row r="1203" spans="1:8" ht="15">
      <c r="A1203" s="105" t="str">
        <f t="shared" si="69"/>
        <v>Синергон Холдинг АД</v>
      </c>
      <c r="B1203" s="105" t="str">
        <f t="shared" si="70"/>
        <v>121228499</v>
      </c>
      <c r="C1203" s="581">
        <f t="shared" si="71"/>
        <v>44561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">
      <c r="A1204" s="105" t="str">
        <f t="shared" si="69"/>
        <v>Синергон Холдинг АД</v>
      </c>
      <c r="B1204" s="105" t="str">
        <f t="shared" si="70"/>
        <v>121228499</v>
      </c>
      <c r="C1204" s="581">
        <f t="shared" si="71"/>
        <v>44561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">
      <c r="A1205" s="105" t="str">
        <f t="shared" si="69"/>
        <v>Синергон Холдинг АД</v>
      </c>
      <c r="B1205" s="105" t="str">
        <f t="shared" si="70"/>
        <v>121228499</v>
      </c>
      <c r="C1205" s="581">
        <f t="shared" si="71"/>
        <v>44561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">
      <c r="A1206" s="105" t="str">
        <f t="shared" si="69"/>
        <v>Синергон Холдинг АД</v>
      </c>
      <c r="B1206" s="105" t="str">
        <f t="shared" si="70"/>
        <v>121228499</v>
      </c>
      <c r="C1206" s="581">
        <f t="shared" si="71"/>
        <v>44561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">
      <c r="A1207" s="105" t="str">
        <f t="shared" si="69"/>
        <v>Синергон Холдинг АД</v>
      </c>
      <c r="B1207" s="105" t="str">
        <f t="shared" si="70"/>
        <v>121228499</v>
      </c>
      <c r="C1207" s="581">
        <f t="shared" si="71"/>
        <v>44561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">
      <c r="A1208" s="105" t="str">
        <f t="shared" si="69"/>
        <v>Синергон Холдинг АД</v>
      </c>
      <c r="B1208" s="105" t="str">
        <f t="shared" si="70"/>
        <v>121228499</v>
      </c>
      <c r="C1208" s="581">
        <f t="shared" si="71"/>
        <v>44561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">
      <c r="A1209" s="105" t="str">
        <f t="shared" si="69"/>
        <v>Синергон Холдинг АД</v>
      </c>
      <c r="B1209" s="105" t="str">
        <f t="shared" si="70"/>
        <v>121228499</v>
      </c>
      <c r="C1209" s="581">
        <f t="shared" si="71"/>
        <v>44561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">
      <c r="A1210" s="105" t="str">
        <f t="shared" si="69"/>
        <v>Синергон Холдинг АД</v>
      </c>
      <c r="B1210" s="105" t="str">
        <f t="shared" si="70"/>
        <v>121228499</v>
      </c>
      <c r="C1210" s="581">
        <f t="shared" si="71"/>
        <v>44561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">
      <c r="A1211" s="105" t="str">
        <f t="shared" si="69"/>
        <v>Синергон Холдинг АД</v>
      </c>
      <c r="B1211" s="105" t="str">
        <f t="shared" si="70"/>
        <v>121228499</v>
      </c>
      <c r="C1211" s="581">
        <f t="shared" si="71"/>
        <v>44561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">
      <c r="A1212" s="105" t="str">
        <f t="shared" si="69"/>
        <v>Синергон Холдинг АД</v>
      </c>
      <c r="B1212" s="105" t="str">
        <f t="shared" si="70"/>
        <v>121228499</v>
      </c>
      <c r="C1212" s="581">
        <f t="shared" si="71"/>
        <v>44561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">
      <c r="A1213" s="105" t="str">
        <f t="shared" si="69"/>
        <v>Синергон Холдинг АД</v>
      </c>
      <c r="B1213" s="105" t="str">
        <f t="shared" si="70"/>
        <v>121228499</v>
      </c>
      <c r="C1213" s="581">
        <f t="shared" si="71"/>
        <v>44561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">
      <c r="A1214" s="105" t="str">
        <f t="shared" si="69"/>
        <v>Синергон Холдинг АД</v>
      </c>
      <c r="B1214" s="105" t="str">
        <f t="shared" si="70"/>
        <v>121228499</v>
      </c>
      <c r="C1214" s="581">
        <f t="shared" si="71"/>
        <v>44561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">
      <c r="A1215" s="105" t="str">
        <f t="shared" si="69"/>
        <v>Синергон Холдинг АД</v>
      </c>
      <c r="B1215" s="105" t="str">
        <f t="shared" si="70"/>
        <v>121228499</v>
      </c>
      <c r="C1215" s="581">
        <f t="shared" si="71"/>
        <v>44561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">
      <c r="A1216" s="105" t="str">
        <f t="shared" si="69"/>
        <v>Синергон Холдинг АД</v>
      </c>
      <c r="B1216" s="105" t="str">
        <f t="shared" si="70"/>
        <v>121228499</v>
      </c>
      <c r="C1216" s="581">
        <f t="shared" si="71"/>
        <v>44561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">
      <c r="A1217" s="105" t="str">
        <f t="shared" si="69"/>
        <v>Синергон Холдинг АД</v>
      </c>
      <c r="B1217" s="105" t="str">
        <f t="shared" si="70"/>
        <v>121228499</v>
      </c>
      <c r="C1217" s="581">
        <f t="shared" si="71"/>
        <v>44561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">
      <c r="A1218" s="105" t="str">
        <f t="shared" si="69"/>
        <v>Синергон Холдинг АД</v>
      </c>
      <c r="B1218" s="105" t="str">
        <f t="shared" si="70"/>
        <v>121228499</v>
      </c>
      <c r="C1218" s="581">
        <f t="shared" si="71"/>
        <v>44561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">
      <c r="A1219" s="105" t="str">
        <f t="shared" si="69"/>
        <v>Синергон Холдинг АД</v>
      </c>
      <c r="B1219" s="105" t="str">
        <f t="shared" si="70"/>
        <v>121228499</v>
      </c>
      <c r="C1219" s="581">
        <f t="shared" si="71"/>
        <v>44561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">
      <c r="A1220" s="105" t="str">
        <f t="shared" si="69"/>
        <v>Синергон Холдинг АД</v>
      </c>
      <c r="B1220" s="105" t="str">
        <f t="shared" si="70"/>
        <v>121228499</v>
      </c>
      <c r="C1220" s="581">
        <f t="shared" si="71"/>
        <v>44561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">
      <c r="A1221" s="105" t="str">
        <f t="shared" si="69"/>
        <v>Синергон Холдинг АД</v>
      </c>
      <c r="B1221" s="105" t="str">
        <f t="shared" si="70"/>
        <v>121228499</v>
      </c>
      <c r="C1221" s="581">
        <f t="shared" si="71"/>
        <v>44561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">
      <c r="A1222" s="105" t="str">
        <f t="shared" si="69"/>
        <v>Синергон Холдинг АД</v>
      </c>
      <c r="B1222" s="105" t="str">
        <f t="shared" si="70"/>
        <v>121228499</v>
      </c>
      <c r="C1222" s="581">
        <f t="shared" si="71"/>
        <v>44561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">
      <c r="A1223" s="105" t="str">
        <f t="shared" si="69"/>
        <v>Синергон Холдинг АД</v>
      </c>
      <c r="B1223" s="105" t="str">
        <f t="shared" si="70"/>
        <v>121228499</v>
      </c>
      <c r="C1223" s="581">
        <f t="shared" si="71"/>
        <v>44561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">
      <c r="A1224" s="105" t="str">
        <f t="shared" si="69"/>
        <v>Синергон Холдинг АД</v>
      </c>
      <c r="B1224" s="105" t="str">
        <f t="shared" si="70"/>
        <v>121228499</v>
      </c>
      <c r="C1224" s="581">
        <f t="shared" si="71"/>
        <v>44561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">
      <c r="A1225" s="105" t="str">
        <f t="shared" si="69"/>
        <v>Синергон Холдинг АД</v>
      </c>
      <c r="B1225" s="105" t="str">
        <f t="shared" si="70"/>
        <v>121228499</v>
      </c>
      <c r="C1225" s="581">
        <f t="shared" si="71"/>
        <v>44561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">
      <c r="A1226" s="105" t="str">
        <f t="shared" si="69"/>
        <v>Синергон Холдинг АД</v>
      </c>
      <c r="B1226" s="105" t="str">
        <f t="shared" si="70"/>
        <v>121228499</v>
      </c>
      <c r="C1226" s="581">
        <f t="shared" si="71"/>
        <v>44561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">
      <c r="A1227" s="105" t="str">
        <f t="shared" si="69"/>
        <v>Синергон Холдинг АД</v>
      </c>
      <c r="B1227" s="105" t="str">
        <f t="shared" si="70"/>
        <v>121228499</v>
      </c>
      <c r="C1227" s="581">
        <f t="shared" si="71"/>
        <v>44561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">
      <c r="A1228" s="105" t="str">
        <f t="shared" si="69"/>
        <v>Синергон Холдинг АД</v>
      </c>
      <c r="B1228" s="105" t="str">
        <f t="shared" si="70"/>
        <v>121228499</v>
      </c>
      <c r="C1228" s="581">
        <f t="shared" si="71"/>
        <v>44561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">
      <c r="A1229" s="105" t="str">
        <f aca="true" t="shared" si="72" ref="A1229:A1260">pdeName</f>
        <v>Синергон Холдинг АД</v>
      </c>
      <c r="B1229" s="105" t="str">
        <f aca="true" t="shared" si="73" ref="B1229:B1260">pdeBulstat</f>
        <v>121228499</v>
      </c>
      <c r="C1229" s="581">
        <f aca="true" t="shared" si="74" ref="C1229:C1260">endDate</f>
        <v>44561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">
      <c r="A1230" s="105" t="str">
        <f t="shared" si="72"/>
        <v>Синергон Холдинг АД</v>
      </c>
      <c r="B1230" s="105" t="str">
        <f t="shared" si="73"/>
        <v>121228499</v>
      </c>
      <c r="C1230" s="581">
        <f t="shared" si="74"/>
        <v>44561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">
      <c r="A1231" s="105" t="str">
        <f t="shared" si="72"/>
        <v>Синергон Холдинг АД</v>
      </c>
      <c r="B1231" s="105" t="str">
        <f t="shared" si="73"/>
        <v>121228499</v>
      </c>
      <c r="C1231" s="581">
        <f t="shared" si="74"/>
        <v>44561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">
      <c r="A1232" s="105" t="str">
        <f t="shared" si="72"/>
        <v>Синергон Холдинг АД</v>
      </c>
      <c r="B1232" s="105" t="str">
        <f t="shared" si="73"/>
        <v>121228499</v>
      </c>
      <c r="C1232" s="581">
        <f t="shared" si="74"/>
        <v>44561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">
      <c r="A1233" s="105" t="str">
        <f t="shared" si="72"/>
        <v>Синергон Холдинг АД</v>
      </c>
      <c r="B1233" s="105" t="str">
        <f t="shared" si="73"/>
        <v>121228499</v>
      </c>
      <c r="C1233" s="581">
        <f t="shared" si="74"/>
        <v>44561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">
      <c r="A1234" s="105" t="str">
        <f t="shared" si="72"/>
        <v>Синергон Холдинг АД</v>
      </c>
      <c r="B1234" s="105" t="str">
        <f t="shared" si="73"/>
        <v>121228499</v>
      </c>
      <c r="C1234" s="581">
        <f t="shared" si="74"/>
        <v>44561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">
      <c r="A1235" s="105" t="str">
        <f t="shared" si="72"/>
        <v>Синергон Холдинг АД</v>
      </c>
      <c r="B1235" s="105" t="str">
        <f t="shared" si="73"/>
        <v>121228499</v>
      </c>
      <c r="C1235" s="581">
        <f t="shared" si="74"/>
        <v>44561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">
      <c r="A1236" s="105" t="str">
        <f t="shared" si="72"/>
        <v>Синергон Холдинг АД</v>
      </c>
      <c r="B1236" s="105" t="str">
        <f t="shared" si="73"/>
        <v>121228499</v>
      </c>
      <c r="C1236" s="581">
        <f t="shared" si="74"/>
        <v>44561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">
      <c r="A1237" s="105" t="str">
        <f t="shared" si="72"/>
        <v>Синергон Холдинг АД</v>
      </c>
      <c r="B1237" s="105" t="str">
        <f t="shared" si="73"/>
        <v>121228499</v>
      </c>
      <c r="C1237" s="581">
        <f t="shared" si="74"/>
        <v>44561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">
      <c r="A1238" s="105" t="str">
        <f t="shared" si="72"/>
        <v>Синергон Холдинг АД</v>
      </c>
      <c r="B1238" s="105" t="str">
        <f t="shared" si="73"/>
        <v>121228499</v>
      </c>
      <c r="C1238" s="581">
        <f t="shared" si="74"/>
        <v>44561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">
      <c r="A1239" s="105" t="str">
        <f t="shared" si="72"/>
        <v>Синергон Холдинг АД</v>
      </c>
      <c r="B1239" s="105" t="str">
        <f t="shared" si="73"/>
        <v>121228499</v>
      </c>
      <c r="C1239" s="581">
        <f t="shared" si="74"/>
        <v>44561</v>
      </c>
      <c r="D1239" s="105" t="s">
        <v>763</v>
      </c>
      <c r="E1239" s="105">
        <v>4</v>
      </c>
      <c r="F1239" s="105" t="s">
        <v>762</v>
      </c>
      <c r="H1239" s="498">
        <f>'Справка 8'!F13</f>
        <v>63147</v>
      </c>
    </row>
    <row r="1240" spans="1:8" ht="15">
      <c r="A1240" s="105" t="str">
        <f t="shared" si="72"/>
        <v>Синергон Холдинг АД</v>
      </c>
      <c r="B1240" s="105" t="str">
        <f t="shared" si="73"/>
        <v>121228499</v>
      </c>
      <c r="C1240" s="581">
        <f t="shared" si="74"/>
        <v>44561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">
      <c r="A1241" s="105" t="str">
        <f t="shared" si="72"/>
        <v>Синергон Холдинг АД</v>
      </c>
      <c r="B1241" s="105" t="str">
        <f t="shared" si="73"/>
        <v>121228499</v>
      </c>
      <c r="C1241" s="581">
        <f t="shared" si="74"/>
        <v>44561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">
      <c r="A1242" s="105" t="str">
        <f t="shared" si="72"/>
        <v>Синергон Холдинг АД</v>
      </c>
      <c r="B1242" s="105" t="str">
        <f t="shared" si="73"/>
        <v>121228499</v>
      </c>
      <c r="C1242" s="581">
        <f t="shared" si="74"/>
        <v>44561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">
      <c r="A1243" s="105" t="str">
        <f t="shared" si="72"/>
        <v>Синергон Холдинг АД</v>
      </c>
      <c r="B1243" s="105" t="str">
        <f t="shared" si="73"/>
        <v>121228499</v>
      </c>
      <c r="C1243" s="581">
        <f t="shared" si="74"/>
        <v>44561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">
      <c r="A1244" s="105" t="str">
        <f t="shared" si="72"/>
        <v>Синергон Холдинг АД</v>
      </c>
      <c r="B1244" s="105" t="str">
        <f t="shared" si="73"/>
        <v>121228499</v>
      </c>
      <c r="C1244" s="581">
        <f t="shared" si="74"/>
        <v>44561</v>
      </c>
      <c r="D1244" s="105" t="s">
        <v>770</v>
      </c>
      <c r="E1244" s="105">
        <v>4</v>
      </c>
      <c r="F1244" s="105" t="s">
        <v>761</v>
      </c>
      <c r="H1244" s="498">
        <f>'Справка 8'!F18</f>
        <v>63147</v>
      </c>
    </row>
    <row r="1245" spans="1:8" ht="15">
      <c r="A1245" s="105" t="str">
        <f t="shared" si="72"/>
        <v>Синергон Холдинг АД</v>
      </c>
      <c r="B1245" s="105" t="str">
        <f t="shared" si="73"/>
        <v>121228499</v>
      </c>
      <c r="C1245" s="581">
        <f t="shared" si="74"/>
        <v>44561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">
      <c r="A1246" s="105" t="str">
        <f t="shared" si="72"/>
        <v>Синергон Холдинг АД</v>
      </c>
      <c r="B1246" s="105" t="str">
        <f t="shared" si="73"/>
        <v>121228499</v>
      </c>
      <c r="C1246" s="581">
        <f t="shared" si="74"/>
        <v>44561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">
      <c r="A1247" s="105" t="str">
        <f t="shared" si="72"/>
        <v>Синергон Холдинг АД</v>
      </c>
      <c r="B1247" s="105" t="str">
        <f t="shared" si="73"/>
        <v>121228499</v>
      </c>
      <c r="C1247" s="581">
        <f t="shared" si="74"/>
        <v>44561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">
      <c r="A1248" s="105" t="str">
        <f t="shared" si="72"/>
        <v>Синергон Холдинг АД</v>
      </c>
      <c r="B1248" s="105" t="str">
        <f t="shared" si="73"/>
        <v>121228499</v>
      </c>
      <c r="C1248" s="581">
        <f t="shared" si="74"/>
        <v>44561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">
      <c r="A1249" s="105" t="str">
        <f t="shared" si="72"/>
        <v>Синергон Холдинг АД</v>
      </c>
      <c r="B1249" s="105" t="str">
        <f t="shared" si="73"/>
        <v>121228499</v>
      </c>
      <c r="C1249" s="581">
        <f t="shared" si="74"/>
        <v>44561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">
      <c r="A1250" s="105" t="str">
        <f t="shared" si="72"/>
        <v>Синергон Холдинг АД</v>
      </c>
      <c r="B1250" s="105" t="str">
        <f t="shared" si="73"/>
        <v>121228499</v>
      </c>
      <c r="C1250" s="581">
        <f t="shared" si="74"/>
        <v>44561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">
      <c r="A1251" s="105" t="str">
        <f t="shared" si="72"/>
        <v>Синергон Холдинг АД</v>
      </c>
      <c r="B1251" s="105" t="str">
        <f t="shared" si="73"/>
        <v>121228499</v>
      </c>
      <c r="C1251" s="581">
        <f t="shared" si="74"/>
        <v>44561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">
      <c r="A1252" s="105" t="str">
        <f t="shared" si="72"/>
        <v>Синергон Холдинг АД</v>
      </c>
      <c r="B1252" s="105" t="str">
        <f t="shared" si="73"/>
        <v>121228499</v>
      </c>
      <c r="C1252" s="581">
        <f t="shared" si="74"/>
        <v>44561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">
      <c r="A1253" s="105" t="str">
        <f t="shared" si="72"/>
        <v>Синергон Холдинг АД</v>
      </c>
      <c r="B1253" s="105" t="str">
        <f t="shared" si="73"/>
        <v>121228499</v>
      </c>
      <c r="C1253" s="581">
        <f t="shared" si="74"/>
        <v>44561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">
      <c r="A1254" s="105" t="str">
        <f t="shared" si="72"/>
        <v>Синергон Холдинг АД</v>
      </c>
      <c r="B1254" s="105" t="str">
        <f t="shared" si="73"/>
        <v>121228499</v>
      </c>
      <c r="C1254" s="581">
        <f t="shared" si="74"/>
        <v>44561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">
      <c r="A1255" s="105" t="str">
        <f t="shared" si="72"/>
        <v>Синергон Холдинг АД</v>
      </c>
      <c r="B1255" s="105" t="str">
        <f t="shared" si="73"/>
        <v>121228499</v>
      </c>
      <c r="C1255" s="581">
        <f t="shared" si="74"/>
        <v>44561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">
      <c r="A1256" s="105" t="str">
        <f t="shared" si="72"/>
        <v>Синергон Холдинг АД</v>
      </c>
      <c r="B1256" s="105" t="str">
        <f t="shared" si="73"/>
        <v>121228499</v>
      </c>
      <c r="C1256" s="581">
        <f t="shared" si="74"/>
        <v>44561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">
      <c r="A1257" s="105" t="str">
        <f t="shared" si="72"/>
        <v>Синергон Холдинг АД</v>
      </c>
      <c r="B1257" s="105" t="str">
        <f t="shared" si="73"/>
        <v>121228499</v>
      </c>
      <c r="C1257" s="581">
        <f t="shared" si="74"/>
        <v>44561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">
      <c r="A1258" s="105" t="str">
        <f t="shared" si="72"/>
        <v>Синергон Холдинг АД</v>
      </c>
      <c r="B1258" s="105" t="str">
        <f t="shared" si="73"/>
        <v>121228499</v>
      </c>
      <c r="C1258" s="581">
        <f t="shared" si="74"/>
        <v>44561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">
      <c r="A1259" s="105" t="str">
        <f t="shared" si="72"/>
        <v>Синергон Холдинг АД</v>
      </c>
      <c r="B1259" s="105" t="str">
        <f t="shared" si="73"/>
        <v>121228499</v>
      </c>
      <c r="C1259" s="581">
        <f t="shared" si="74"/>
        <v>44561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">
      <c r="A1260" s="105" t="str">
        <f t="shared" si="72"/>
        <v>Синергон Холдинг АД</v>
      </c>
      <c r="B1260" s="105" t="str">
        <f t="shared" si="73"/>
        <v>121228499</v>
      </c>
      <c r="C1260" s="581">
        <f t="shared" si="74"/>
        <v>44561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">
      <c r="A1261" s="105" t="str">
        <f aca="true" t="shared" si="75" ref="A1261:A1294">pdeName</f>
        <v>Синергон Холдинг АД</v>
      </c>
      <c r="B1261" s="105" t="str">
        <f aca="true" t="shared" si="76" ref="B1261:B1294">pdeBulstat</f>
        <v>121228499</v>
      </c>
      <c r="C1261" s="581">
        <f aca="true" t="shared" si="77" ref="C1261:C1294">endDate</f>
        <v>44561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">
      <c r="A1262" s="105" t="str">
        <f t="shared" si="75"/>
        <v>Синергон Холдинг АД</v>
      </c>
      <c r="B1262" s="105" t="str">
        <f t="shared" si="76"/>
        <v>121228499</v>
      </c>
      <c r="C1262" s="581">
        <f t="shared" si="77"/>
        <v>44561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">
      <c r="A1263" s="105" t="str">
        <f t="shared" si="75"/>
        <v>Синергон Холдинг АД</v>
      </c>
      <c r="B1263" s="105" t="str">
        <f t="shared" si="76"/>
        <v>121228499</v>
      </c>
      <c r="C1263" s="581">
        <f t="shared" si="77"/>
        <v>44561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">
      <c r="A1264" s="105" t="str">
        <f t="shared" si="75"/>
        <v>Синергон Холдинг АД</v>
      </c>
      <c r="B1264" s="105" t="str">
        <f t="shared" si="76"/>
        <v>121228499</v>
      </c>
      <c r="C1264" s="581">
        <f t="shared" si="77"/>
        <v>44561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">
      <c r="A1265" s="105" t="str">
        <f t="shared" si="75"/>
        <v>Синергон Холдинг АД</v>
      </c>
      <c r="B1265" s="105" t="str">
        <f t="shared" si="76"/>
        <v>121228499</v>
      </c>
      <c r="C1265" s="581">
        <f t="shared" si="77"/>
        <v>44561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">
      <c r="A1266" s="105" t="str">
        <f t="shared" si="75"/>
        <v>Синергон Холдинг АД</v>
      </c>
      <c r="B1266" s="105" t="str">
        <f t="shared" si="76"/>
        <v>121228499</v>
      </c>
      <c r="C1266" s="581">
        <f t="shared" si="77"/>
        <v>44561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">
      <c r="A1267" s="105" t="str">
        <f t="shared" si="75"/>
        <v>Синергон Холдинг АД</v>
      </c>
      <c r="B1267" s="105" t="str">
        <f t="shared" si="76"/>
        <v>121228499</v>
      </c>
      <c r="C1267" s="581">
        <f t="shared" si="77"/>
        <v>44561</v>
      </c>
      <c r="D1267" s="105" t="s">
        <v>763</v>
      </c>
      <c r="E1267" s="105">
        <v>6</v>
      </c>
      <c r="F1267" s="105" t="s">
        <v>762</v>
      </c>
      <c r="H1267" s="498">
        <f>'Справка 8'!H13</f>
        <v>8832</v>
      </c>
    </row>
    <row r="1268" spans="1:8" ht="15">
      <c r="A1268" s="105" t="str">
        <f t="shared" si="75"/>
        <v>Синергон Холдинг АД</v>
      </c>
      <c r="B1268" s="105" t="str">
        <f t="shared" si="76"/>
        <v>121228499</v>
      </c>
      <c r="C1268" s="581">
        <f t="shared" si="77"/>
        <v>44561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">
      <c r="A1269" s="105" t="str">
        <f t="shared" si="75"/>
        <v>Синергон Холдинг АД</v>
      </c>
      <c r="B1269" s="105" t="str">
        <f t="shared" si="76"/>
        <v>121228499</v>
      </c>
      <c r="C1269" s="581">
        <f t="shared" si="77"/>
        <v>44561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">
      <c r="A1270" s="105" t="str">
        <f t="shared" si="75"/>
        <v>Синергон Холдинг АД</v>
      </c>
      <c r="B1270" s="105" t="str">
        <f t="shared" si="76"/>
        <v>121228499</v>
      </c>
      <c r="C1270" s="581">
        <f t="shared" si="77"/>
        <v>44561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">
      <c r="A1271" s="105" t="str">
        <f t="shared" si="75"/>
        <v>Синергон Холдинг АД</v>
      </c>
      <c r="B1271" s="105" t="str">
        <f t="shared" si="76"/>
        <v>121228499</v>
      </c>
      <c r="C1271" s="581">
        <f t="shared" si="77"/>
        <v>44561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">
      <c r="A1272" s="105" t="str">
        <f t="shared" si="75"/>
        <v>Синергон Холдинг АД</v>
      </c>
      <c r="B1272" s="105" t="str">
        <f t="shared" si="76"/>
        <v>121228499</v>
      </c>
      <c r="C1272" s="581">
        <f t="shared" si="77"/>
        <v>44561</v>
      </c>
      <c r="D1272" s="105" t="s">
        <v>770</v>
      </c>
      <c r="E1272" s="105">
        <v>6</v>
      </c>
      <c r="F1272" s="105" t="s">
        <v>761</v>
      </c>
      <c r="H1272" s="498">
        <f>'Справка 8'!H18</f>
        <v>8832</v>
      </c>
    </row>
    <row r="1273" spans="1:8" ht="15">
      <c r="A1273" s="105" t="str">
        <f t="shared" si="75"/>
        <v>Синергон Холдинг АД</v>
      </c>
      <c r="B1273" s="105" t="str">
        <f t="shared" si="76"/>
        <v>121228499</v>
      </c>
      <c r="C1273" s="581">
        <f t="shared" si="77"/>
        <v>44561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">
      <c r="A1274" s="105" t="str">
        <f t="shared" si="75"/>
        <v>Синергон Холдинг АД</v>
      </c>
      <c r="B1274" s="105" t="str">
        <f t="shared" si="76"/>
        <v>121228499</v>
      </c>
      <c r="C1274" s="581">
        <f t="shared" si="77"/>
        <v>44561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">
      <c r="A1275" s="105" t="str">
        <f t="shared" si="75"/>
        <v>Синергон Холдинг АД</v>
      </c>
      <c r="B1275" s="105" t="str">
        <f t="shared" si="76"/>
        <v>121228499</v>
      </c>
      <c r="C1275" s="581">
        <f t="shared" si="77"/>
        <v>44561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">
      <c r="A1276" s="105" t="str">
        <f t="shared" si="75"/>
        <v>Синергон Холдинг АД</v>
      </c>
      <c r="B1276" s="105" t="str">
        <f t="shared" si="76"/>
        <v>121228499</v>
      </c>
      <c r="C1276" s="581">
        <f t="shared" si="77"/>
        <v>44561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">
      <c r="A1277" s="105" t="str">
        <f t="shared" si="75"/>
        <v>Синергон Холдинг АД</v>
      </c>
      <c r="B1277" s="105" t="str">
        <f t="shared" si="76"/>
        <v>121228499</v>
      </c>
      <c r="C1277" s="581">
        <f t="shared" si="77"/>
        <v>44561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">
      <c r="A1278" s="105" t="str">
        <f t="shared" si="75"/>
        <v>Синергон Холдинг АД</v>
      </c>
      <c r="B1278" s="105" t="str">
        <f t="shared" si="76"/>
        <v>121228499</v>
      </c>
      <c r="C1278" s="581">
        <f t="shared" si="77"/>
        <v>44561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">
      <c r="A1279" s="105" t="str">
        <f t="shared" si="75"/>
        <v>Синергон Холдинг АД</v>
      </c>
      <c r="B1279" s="105" t="str">
        <f t="shared" si="76"/>
        <v>121228499</v>
      </c>
      <c r="C1279" s="581">
        <f t="shared" si="77"/>
        <v>44561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">
      <c r="A1280" s="105" t="str">
        <f t="shared" si="75"/>
        <v>Синергон Холдинг АД</v>
      </c>
      <c r="B1280" s="105" t="str">
        <f t="shared" si="76"/>
        <v>121228499</v>
      </c>
      <c r="C1280" s="581">
        <f t="shared" si="77"/>
        <v>44561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">
      <c r="A1281" s="105" t="str">
        <f t="shared" si="75"/>
        <v>Синергон Холдинг АД</v>
      </c>
      <c r="B1281" s="105" t="str">
        <f t="shared" si="76"/>
        <v>121228499</v>
      </c>
      <c r="C1281" s="581">
        <f t="shared" si="77"/>
        <v>44561</v>
      </c>
      <c r="D1281" s="105" t="s">
        <v>763</v>
      </c>
      <c r="E1281" s="105">
        <v>7</v>
      </c>
      <c r="F1281" s="105" t="s">
        <v>762</v>
      </c>
      <c r="H1281" s="498">
        <f>'Справка 8'!I13</f>
        <v>54315</v>
      </c>
    </row>
    <row r="1282" spans="1:8" ht="15">
      <c r="A1282" s="105" t="str">
        <f t="shared" si="75"/>
        <v>Синергон Холдинг АД</v>
      </c>
      <c r="B1282" s="105" t="str">
        <f t="shared" si="76"/>
        <v>121228499</v>
      </c>
      <c r="C1282" s="581">
        <f t="shared" si="77"/>
        <v>44561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">
      <c r="A1283" s="105" t="str">
        <f t="shared" si="75"/>
        <v>Синергон Холдинг АД</v>
      </c>
      <c r="B1283" s="105" t="str">
        <f t="shared" si="76"/>
        <v>121228499</v>
      </c>
      <c r="C1283" s="581">
        <f t="shared" si="77"/>
        <v>44561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">
      <c r="A1284" s="105" t="str">
        <f t="shared" si="75"/>
        <v>Синергон Холдинг АД</v>
      </c>
      <c r="B1284" s="105" t="str">
        <f t="shared" si="76"/>
        <v>121228499</v>
      </c>
      <c r="C1284" s="581">
        <f t="shared" si="77"/>
        <v>44561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">
      <c r="A1285" s="105" t="str">
        <f t="shared" si="75"/>
        <v>Синергон Холдинг АД</v>
      </c>
      <c r="B1285" s="105" t="str">
        <f t="shared" si="76"/>
        <v>121228499</v>
      </c>
      <c r="C1285" s="581">
        <f t="shared" si="77"/>
        <v>44561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">
      <c r="A1286" s="105" t="str">
        <f t="shared" si="75"/>
        <v>Синергон Холдинг АД</v>
      </c>
      <c r="B1286" s="105" t="str">
        <f t="shared" si="76"/>
        <v>121228499</v>
      </c>
      <c r="C1286" s="581">
        <f t="shared" si="77"/>
        <v>44561</v>
      </c>
      <c r="D1286" s="105" t="s">
        <v>770</v>
      </c>
      <c r="E1286" s="105">
        <v>7</v>
      </c>
      <c r="F1286" s="105" t="s">
        <v>761</v>
      </c>
      <c r="H1286" s="498">
        <f>'Справка 8'!I18</f>
        <v>54315</v>
      </c>
    </row>
    <row r="1287" spans="1:8" ht="15">
      <c r="A1287" s="105" t="str">
        <f t="shared" si="75"/>
        <v>Синергон Холдинг АД</v>
      </c>
      <c r="B1287" s="105" t="str">
        <f t="shared" si="76"/>
        <v>121228499</v>
      </c>
      <c r="C1287" s="581">
        <f t="shared" si="77"/>
        <v>44561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">
      <c r="A1288" s="105" t="str">
        <f t="shared" si="75"/>
        <v>Синергон Холдинг АД</v>
      </c>
      <c r="B1288" s="105" t="str">
        <f t="shared" si="76"/>
        <v>121228499</v>
      </c>
      <c r="C1288" s="581">
        <f t="shared" si="77"/>
        <v>44561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">
      <c r="A1289" s="105" t="str">
        <f t="shared" si="75"/>
        <v>Синергон Холдинг АД</v>
      </c>
      <c r="B1289" s="105" t="str">
        <f t="shared" si="76"/>
        <v>121228499</v>
      </c>
      <c r="C1289" s="581">
        <f t="shared" si="77"/>
        <v>44561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">
      <c r="A1290" s="105" t="str">
        <f t="shared" si="75"/>
        <v>Синергон Холдинг АД</v>
      </c>
      <c r="B1290" s="105" t="str">
        <f t="shared" si="76"/>
        <v>121228499</v>
      </c>
      <c r="C1290" s="581">
        <f t="shared" si="77"/>
        <v>44561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">
      <c r="A1291" s="105" t="str">
        <f t="shared" si="75"/>
        <v>Синергон Холдинг АД</v>
      </c>
      <c r="B1291" s="105" t="str">
        <f t="shared" si="76"/>
        <v>121228499</v>
      </c>
      <c r="C1291" s="581">
        <f t="shared" si="77"/>
        <v>44561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">
      <c r="A1292" s="105" t="str">
        <f t="shared" si="75"/>
        <v>Синергон Холдинг АД</v>
      </c>
      <c r="B1292" s="105" t="str">
        <f t="shared" si="76"/>
        <v>121228499</v>
      </c>
      <c r="C1292" s="581">
        <f t="shared" si="77"/>
        <v>44561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">
      <c r="A1293" s="105" t="str">
        <f t="shared" si="75"/>
        <v>Синергон Холдинг АД</v>
      </c>
      <c r="B1293" s="105" t="str">
        <f t="shared" si="76"/>
        <v>121228499</v>
      </c>
      <c r="C1293" s="581">
        <f t="shared" si="77"/>
        <v>44561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">
      <c r="A1294" s="105" t="str">
        <f t="shared" si="75"/>
        <v>Синергон Холдинг АД</v>
      </c>
      <c r="B1294" s="105" t="str">
        <f t="shared" si="76"/>
        <v>121228499</v>
      </c>
      <c r="C1294" s="581">
        <f t="shared" si="77"/>
        <v>44561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">
      <c r="C1295" s="580"/>
      <c r="F1295" s="501" t="s">
        <v>878</v>
      </c>
    </row>
    <row r="1296" spans="1:8" ht="15">
      <c r="A1296" s="105" t="str">
        <f aca="true" t="shared" si="78" ref="A1296:A1335">pdeName</f>
        <v>Синергон Холдинг АД</v>
      </c>
      <c r="B1296" s="105" t="str">
        <f aca="true" t="shared" si="79" ref="B1296:B1335">pdeBulstat</f>
        <v>121228499</v>
      </c>
      <c r="C1296" s="581">
        <f aca="true" t="shared" si="80" ref="C1296:C1335">endDate</f>
        <v>44561</v>
      </c>
      <c r="D1296" s="105" t="s">
        <v>793</v>
      </c>
      <c r="E1296" s="105">
        <v>1</v>
      </c>
      <c r="F1296" s="105" t="s">
        <v>792</v>
      </c>
      <c r="H1296" s="498">
        <f>'Справка 5'!C37</f>
        <v>127504</v>
      </c>
    </row>
    <row r="1297" spans="1:8" ht="15">
      <c r="A1297" s="105" t="str">
        <f t="shared" si="78"/>
        <v>Синергон Холдинг АД</v>
      </c>
      <c r="B1297" s="105" t="str">
        <f t="shared" si="79"/>
        <v>121228499</v>
      </c>
      <c r="C1297" s="581">
        <f t="shared" si="80"/>
        <v>44561</v>
      </c>
      <c r="D1297" s="105" t="s">
        <v>795</v>
      </c>
      <c r="E1297" s="105">
        <v>1</v>
      </c>
      <c r="F1297" s="105" t="s">
        <v>794</v>
      </c>
      <c r="H1297" s="498">
        <f>'Справка 5'!C64</f>
        <v>0</v>
      </c>
    </row>
    <row r="1298" spans="1:8" ht="15">
      <c r="A1298" s="105" t="str">
        <f t="shared" si="78"/>
        <v>Синергон Холдинг АД</v>
      </c>
      <c r="B1298" s="105" t="str">
        <f t="shared" si="79"/>
        <v>121228499</v>
      </c>
      <c r="C1298" s="581">
        <f t="shared" si="80"/>
        <v>44561</v>
      </c>
      <c r="D1298" s="105" t="s">
        <v>798</v>
      </c>
      <c r="E1298" s="105">
        <v>1</v>
      </c>
      <c r="F1298" s="105" t="s">
        <v>796</v>
      </c>
      <c r="H1298" s="498">
        <f>'Справка 5'!C91</f>
        <v>0</v>
      </c>
    </row>
    <row r="1299" spans="1:8" ht="15">
      <c r="A1299" s="105" t="str">
        <f t="shared" si="78"/>
        <v>Синергон Холдинг АД</v>
      </c>
      <c r="B1299" s="105" t="str">
        <f t="shared" si="79"/>
        <v>121228499</v>
      </c>
      <c r="C1299" s="581">
        <f t="shared" si="80"/>
        <v>44561</v>
      </c>
      <c r="D1299" s="105" t="s">
        <v>800</v>
      </c>
      <c r="E1299" s="105">
        <v>1</v>
      </c>
      <c r="F1299" s="105" t="s">
        <v>799</v>
      </c>
      <c r="H1299" s="498">
        <f>'Справка 5'!C118</f>
        <v>6</v>
      </c>
    </row>
    <row r="1300" spans="1:8" ht="15">
      <c r="A1300" s="105" t="str">
        <f t="shared" si="78"/>
        <v>Синергон Холдинг АД</v>
      </c>
      <c r="B1300" s="105" t="str">
        <f t="shared" si="79"/>
        <v>121228499</v>
      </c>
      <c r="C1300" s="581">
        <f t="shared" si="80"/>
        <v>44561</v>
      </c>
      <c r="D1300" s="105" t="s">
        <v>802</v>
      </c>
      <c r="E1300" s="105">
        <v>1</v>
      </c>
      <c r="F1300" s="105" t="s">
        <v>791</v>
      </c>
      <c r="H1300" s="498">
        <f>'Справка 5'!C119</f>
        <v>127510</v>
      </c>
    </row>
    <row r="1301" spans="1:8" ht="15">
      <c r="A1301" s="105" t="str">
        <f t="shared" si="78"/>
        <v>Синергон Холдинг АД</v>
      </c>
      <c r="B1301" s="105" t="str">
        <f t="shared" si="79"/>
        <v>121228499</v>
      </c>
      <c r="C1301" s="581">
        <f t="shared" si="80"/>
        <v>44561</v>
      </c>
      <c r="D1301" s="105" t="s">
        <v>804</v>
      </c>
      <c r="E1301" s="105">
        <v>1</v>
      </c>
      <c r="F1301" s="105" t="s">
        <v>792</v>
      </c>
      <c r="H1301" s="498">
        <f>'Справка 5'!C137</f>
        <v>0</v>
      </c>
    </row>
    <row r="1302" spans="1:8" ht="15">
      <c r="A1302" s="105" t="str">
        <f t="shared" si="78"/>
        <v>Синергон Холдинг АД</v>
      </c>
      <c r="B1302" s="105" t="str">
        <f t="shared" si="79"/>
        <v>121228499</v>
      </c>
      <c r="C1302" s="581">
        <f t="shared" si="80"/>
        <v>44561</v>
      </c>
      <c r="D1302" s="105" t="s">
        <v>805</v>
      </c>
      <c r="E1302" s="105">
        <v>1</v>
      </c>
      <c r="F1302" s="105" t="s">
        <v>794</v>
      </c>
      <c r="H1302" s="498">
        <f>'Справка 5'!C154</f>
        <v>0</v>
      </c>
    </row>
    <row r="1303" spans="1:8" ht="15">
      <c r="A1303" s="105" t="str">
        <f t="shared" si="78"/>
        <v>Синергон Холдинг АД</v>
      </c>
      <c r="B1303" s="105" t="str">
        <f t="shared" si="79"/>
        <v>121228499</v>
      </c>
      <c r="C1303" s="581">
        <f t="shared" si="80"/>
        <v>44561</v>
      </c>
      <c r="D1303" s="105" t="s">
        <v>806</v>
      </c>
      <c r="E1303" s="105">
        <v>1</v>
      </c>
      <c r="F1303" s="105" t="s">
        <v>796</v>
      </c>
      <c r="H1303" s="498">
        <f>'Справка 5'!C171</f>
        <v>0</v>
      </c>
    </row>
    <row r="1304" spans="1:8" ht="15">
      <c r="A1304" s="105" t="str">
        <f t="shared" si="78"/>
        <v>Синергон Холдинг АД</v>
      </c>
      <c r="B1304" s="105" t="str">
        <f t="shared" si="79"/>
        <v>121228499</v>
      </c>
      <c r="C1304" s="581">
        <f t="shared" si="80"/>
        <v>44561</v>
      </c>
      <c r="D1304" s="105" t="s">
        <v>807</v>
      </c>
      <c r="E1304" s="105">
        <v>1</v>
      </c>
      <c r="F1304" s="105" t="s">
        <v>799</v>
      </c>
      <c r="H1304" s="498">
        <f>'Справка 5'!C188</f>
        <v>0</v>
      </c>
    </row>
    <row r="1305" spans="1:8" ht="15">
      <c r="A1305" s="105" t="str">
        <f t="shared" si="78"/>
        <v>Синергон Холдинг АД</v>
      </c>
      <c r="B1305" s="105" t="str">
        <f t="shared" si="79"/>
        <v>121228499</v>
      </c>
      <c r="C1305" s="581">
        <f t="shared" si="80"/>
        <v>44561</v>
      </c>
      <c r="D1305" s="105" t="s">
        <v>809</v>
      </c>
      <c r="E1305" s="105">
        <v>1</v>
      </c>
      <c r="F1305" s="105" t="s">
        <v>803</v>
      </c>
      <c r="H1305" s="498">
        <f>'Справка 5'!C189</f>
        <v>0</v>
      </c>
    </row>
    <row r="1306" spans="1:8" ht="15">
      <c r="A1306" s="105" t="str">
        <f t="shared" si="78"/>
        <v>Синергон Холдинг АД</v>
      </c>
      <c r="B1306" s="105" t="str">
        <f t="shared" si="79"/>
        <v>121228499</v>
      </c>
      <c r="C1306" s="581">
        <f t="shared" si="80"/>
        <v>44561</v>
      </c>
      <c r="D1306" s="105" t="s">
        <v>793</v>
      </c>
      <c r="E1306" s="105">
        <v>2</v>
      </c>
      <c r="F1306" s="105" t="s">
        <v>792</v>
      </c>
      <c r="H1306" s="498">
        <f>'Справка 5'!D37</f>
        <v>0</v>
      </c>
    </row>
    <row r="1307" spans="1:8" ht="15">
      <c r="A1307" s="105" t="str">
        <f t="shared" si="78"/>
        <v>Синергон Холдинг АД</v>
      </c>
      <c r="B1307" s="105" t="str">
        <f t="shared" si="79"/>
        <v>121228499</v>
      </c>
      <c r="C1307" s="581">
        <f t="shared" si="80"/>
        <v>44561</v>
      </c>
      <c r="D1307" s="105" t="s">
        <v>795</v>
      </c>
      <c r="E1307" s="105">
        <v>2</v>
      </c>
      <c r="F1307" s="105" t="s">
        <v>794</v>
      </c>
      <c r="H1307" s="498">
        <f>'Справка 5'!D64</f>
        <v>0</v>
      </c>
    </row>
    <row r="1308" spans="1:8" ht="15">
      <c r="A1308" s="105" t="str">
        <f t="shared" si="78"/>
        <v>Синергон Холдинг АД</v>
      </c>
      <c r="B1308" s="105" t="str">
        <f t="shared" si="79"/>
        <v>121228499</v>
      </c>
      <c r="C1308" s="581">
        <f t="shared" si="80"/>
        <v>44561</v>
      </c>
      <c r="D1308" s="105" t="s">
        <v>798</v>
      </c>
      <c r="E1308" s="105">
        <v>2</v>
      </c>
      <c r="F1308" s="105" t="s">
        <v>796</v>
      </c>
      <c r="H1308" s="498">
        <f>'Справка 5'!D91</f>
        <v>0</v>
      </c>
    </row>
    <row r="1309" spans="1:8" ht="15">
      <c r="A1309" s="105" t="str">
        <f t="shared" si="78"/>
        <v>Синергон Холдинг АД</v>
      </c>
      <c r="B1309" s="105" t="str">
        <f t="shared" si="79"/>
        <v>121228499</v>
      </c>
      <c r="C1309" s="581">
        <f t="shared" si="80"/>
        <v>44561</v>
      </c>
      <c r="D1309" s="105" t="s">
        <v>800</v>
      </c>
      <c r="E1309" s="105">
        <v>2</v>
      </c>
      <c r="F1309" s="105" t="s">
        <v>799</v>
      </c>
      <c r="H1309" s="498">
        <f>'Справка 5'!D118</f>
        <v>0</v>
      </c>
    </row>
    <row r="1310" spans="1:8" ht="15">
      <c r="A1310" s="105" t="str">
        <f t="shared" si="78"/>
        <v>Синергон Холдинг АД</v>
      </c>
      <c r="B1310" s="105" t="str">
        <f t="shared" si="79"/>
        <v>121228499</v>
      </c>
      <c r="C1310" s="581">
        <f t="shared" si="80"/>
        <v>44561</v>
      </c>
      <c r="D1310" s="105" t="s">
        <v>802</v>
      </c>
      <c r="E1310" s="105">
        <v>2</v>
      </c>
      <c r="F1310" s="105" t="s">
        <v>791</v>
      </c>
      <c r="H1310" s="498">
        <f>'Справка 5'!D119</f>
        <v>0</v>
      </c>
    </row>
    <row r="1311" spans="1:8" ht="15">
      <c r="A1311" s="105" t="str">
        <f t="shared" si="78"/>
        <v>Синергон Холдинг АД</v>
      </c>
      <c r="B1311" s="105" t="str">
        <f t="shared" si="79"/>
        <v>121228499</v>
      </c>
      <c r="C1311" s="581">
        <f t="shared" si="80"/>
        <v>44561</v>
      </c>
      <c r="D1311" s="105" t="s">
        <v>804</v>
      </c>
      <c r="E1311" s="105">
        <v>2</v>
      </c>
      <c r="F1311" s="105" t="s">
        <v>792</v>
      </c>
      <c r="H1311" s="498">
        <f>'Справка 5'!D137</f>
        <v>0</v>
      </c>
    </row>
    <row r="1312" spans="1:8" ht="15">
      <c r="A1312" s="105" t="str">
        <f t="shared" si="78"/>
        <v>Синергон Холдинг АД</v>
      </c>
      <c r="B1312" s="105" t="str">
        <f t="shared" si="79"/>
        <v>121228499</v>
      </c>
      <c r="C1312" s="581">
        <f t="shared" si="80"/>
        <v>44561</v>
      </c>
      <c r="D1312" s="105" t="s">
        <v>805</v>
      </c>
      <c r="E1312" s="105">
        <v>2</v>
      </c>
      <c r="F1312" s="105" t="s">
        <v>794</v>
      </c>
      <c r="H1312" s="498">
        <f>'Справка 5'!D154</f>
        <v>0</v>
      </c>
    </row>
    <row r="1313" spans="1:8" ht="15">
      <c r="A1313" s="105" t="str">
        <f t="shared" si="78"/>
        <v>Синергон Холдинг АД</v>
      </c>
      <c r="B1313" s="105" t="str">
        <f t="shared" si="79"/>
        <v>121228499</v>
      </c>
      <c r="C1313" s="581">
        <f t="shared" si="80"/>
        <v>44561</v>
      </c>
      <c r="D1313" s="105" t="s">
        <v>806</v>
      </c>
      <c r="E1313" s="105">
        <v>2</v>
      </c>
      <c r="F1313" s="105" t="s">
        <v>796</v>
      </c>
      <c r="H1313" s="498">
        <f>'Справка 5'!D171</f>
        <v>0</v>
      </c>
    </row>
    <row r="1314" spans="1:8" ht="15">
      <c r="A1314" s="105" t="str">
        <f t="shared" si="78"/>
        <v>Синергон Холдинг АД</v>
      </c>
      <c r="B1314" s="105" t="str">
        <f t="shared" si="79"/>
        <v>121228499</v>
      </c>
      <c r="C1314" s="581">
        <f t="shared" si="80"/>
        <v>44561</v>
      </c>
      <c r="D1314" s="105" t="s">
        <v>807</v>
      </c>
      <c r="E1314" s="105">
        <v>2</v>
      </c>
      <c r="F1314" s="105" t="s">
        <v>799</v>
      </c>
      <c r="H1314" s="498">
        <f>'Справка 5'!D188</f>
        <v>0</v>
      </c>
    </row>
    <row r="1315" spans="1:8" ht="15">
      <c r="A1315" s="105" t="str">
        <f t="shared" si="78"/>
        <v>Синергон Холдинг АД</v>
      </c>
      <c r="B1315" s="105" t="str">
        <f t="shared" si="79"/>
        <v>121228499</v>
      </c>
      <c r="C1315" s="581">
        <f t="shared" si="80"/>
        <v>44561</v>
      </c>
      <c r="D1315" s="105" t="s">
        <v>809</v>
      </c>
      <c r="E1315" s="105">
        <v>2</v>
      </c>
      <c r="F1315" s="105" t="s">
        <v>803</v>
      </c>
      <c r="H1315" s="498">
        <f>'Справка 5'!D189</f>
        <v>0</v>
      </c>
    </row>
    <row r="1316" spans="1:8" ht="15">
      <c r="A1316" s="105" t="str">
        <f t="shared" si="78"/>
        <v>Синергон Холдинг АД</v>
      </c>
      <c r="B1316" s="105" t="str">
        <f t="shared" si="79"/>
        <v>121228499</v>
      </c>
      <c r="C1316" s="581">
        <f t="shared" si="80"/>
        <v>44561</v>
      </c>
      <c r="D1316" s="105" t="s">
        <v>793</v>
      </c>
      <c r="E1316" s="105">
        <v>3</v>
      </c>
      <c r="F1316" s="105" t="s">
        <v>792</v>
      </c>
      <c r="H1316" s="498">
        <f>'Справка 5'!E37</f>
        <v>12909</v>
      </c>
    </row>
    <row r="1317" spans="1:8" ht="15">
      <c r="A1317" s="105" t="str">
        <f t="shared" si="78"/>
        <v>Синергон Холдинг АД</v>
      </c>
      <c r="B1317" s="105" t="str">
        <f t="shared" si="79"/>
        <v>121228499</v>
      </c>
      <c r="C1317" s="581">
        <f t="shared" si="80"/>
        <v>44561</v>
      </c>
      <c r="D1317" s="105" t="s">
        <v>795</v>
      </c>
      <c r="E1317" s="105">
        <v>3</v>
      </c>
      <c r="F1317" s="105" t="s">
        <v>794</v>
      </c>
      <c r="H1317" s="498">
        <f>'Справка 5'!E64</f>
        <v>0</v>
      </c>
    </row>
    <row r="1318" spans="1:8" ht="15">
      <c r="A1318" s="105" t="str">
        <f t="shared" si="78"/>
        <v>Синергон Холдинг АД</v>
      </c>
      <c r="B1318" s="105" t="str">
        <f t="shared" si="79"/>
        <v>121228499</v>
      </c>
      <c r="C1318" s="581">
        <f t="shared" si="80"/>
        <v>44561</v>
      </c>
      <c r="D1318" s="105" t="s">
        <v>798</v>
      </c>
      <c r="E1318" s="105">
        <v>3</v>
      </c>
      <c r="F1318" s="105" t="s">
        <v>796</v>
      </c>
      <c r="H1318" s="498">
        <f>'Справка 5'!E91</f>
        <v>0</v>
      </c>
    </row>
    <row r="1319" spans="1:8" ht="15">
      <c r="A1319" s="105" t="str">
        <f t="shared" si="78"/>
        <v>Синергон Холдинг АД</v>
      </c>
      <c r="B1319" s="105" t="str">
        <f t="shared" si="79"/>
        <v>121228499</v>
      </c>
      <c r="C1319" s="581">
        <f t="shared" si="80"/>
        <v>44561</v>
      </c>
      <c r="D1319" s="105" t="s">
        <v>800</v>
      </c>
      <c r="E1319" s="105">
        <v>3</v>
      </c>
      <c r="F1319" s="105" t="s">
        <v>799</v>
      </c>
      <c r="H1319" s="498">
        <f>'Справка 5'!E118</f>
        <v>0</v>
      </c>
    </row>
    <row r="1320" spans="1:8" ht="15">
      <c r="A1320" s="105" t="str">
        <f t="shared" si="78"/>
        <v>Синергон Холдинг АД</v>
      </c>
      <c r="B1320" s="105" t="str">
        <f t="shared" si="79"/>
        <v>121228499</v>
      </c>
      <c r="C1320" s="581">
        <f t="shared" si="80"/>
        <v>44561</v>
      </c>
      <c r="D1320" s="105" t="s">
        <v>802</v>
      </c>
      <c r="E1320" s="105">
        <v>3</v>
      </c>
      <c r="F1320" s="105" t="s">
        <v>791</v>
      </c>
      <c r="H1320" s="498">
        <f>'Справка 5'!E119</f>
        <v>12909</v>
      </c>
    </row>
    <row r="1321" spans="1:8" ht="15">
      <c r="A1321" s="105" t="str">
        <f t="shared" si="78"/>
        <v>Синергон Холдинг АД</v>
      </c>
      <c r="B1321" s="105" t="str">
        <f t="shared" si="79"/>
        <v>121228499</v>
      </c>
      <c r="C1321" s="581">
        <f t="shared" si="80"/>
        <v>44561</v>
      </c>
      <c r="D1321" s="105" t="s">
        <v>804</v>
      </c>
      <c r="E1321" s="105">
        <v>3</v>
      </c>
      <c r="F1321" s="105" t="s">
        <v>792</v>
      </c>
      <c r="H1321" s="498">
        <f>'Справка 5'!E137</f>
        <v>0</v>
      </c>
    </row>
    <row r="1322" spans="1:8" ht="15">
      <c r="A1322" s="105" t="str">
        <f t="shared" si="78"/>
        <v>Синергон Холдинг АД</v>
      </c>
      <c r="B1322" s="105" t="str">
        <f t="shared" si="79"/>
        <v>121228499</v>
      </c>
      <c r="C1322" s="581">
        <f t="shared" si="80"/>
        <v>44561</v>
      </c>
      <c r="D1322" s="105" t="s">
        <v>805</v>
      </c>
      <c r="E1322" s="105">
        <v>3</v>
      </c>
      <c r="F1322" s="105" t="s">
        <v>794</v>
      </c>
      <c r="H1322" s="498">
        <f>'Справка 5'!E154</f>
        <v>0</v>
      </c>
    </row>
    <row r="1323" spans="1:8" ht="15">
      <c r="A1323" s="105" t="str">
        <f t="shared" si="78"/>
        <v>Синергон Холдинг АД</v>
      </c>
      <c r="B1323" s="105" t="str">
        <f t="shared" si="79"/>
        <v>121228499</v>
      </c>
      <c r="C1323" s="581">
        <f t="shared" si="80"/>
        <v>44561</v>
      </c>
      <c r="D1323" s="105" t="s">
        <v>806</v>
      </c>
      <c r="E1323" s="105">
        <v>3</v>
      </c>
      <c r="F1323" s="105" t="s">
        <v>796</v>
      </c>
      <c r="H1323" s="498">
        <f>'Справка 5'!E171</f>
        <v>0</v>
      </c>
    </row>
    <row r="1324" spans="1:8" ht="15">
      <c r="A1324" s="105" t="str">
        <f t="shared" si="78"/>
        <v>Синергон Холдинг АД</v>
      </c>
      <c r="B1324" s="105" t="str">
        <f t="shared" si="79"/>
        <v>121228499</v>
      </c>
      <c r="C1324" s="581">
        <f t="shared" si="80"/>
        <v>44561</v>
      </c>
      <c r="D1324" s="105" t="s">
        <v>807</v>
      </c>
      <c r="E1324" s="105">
        <v>3</v>
      </c>
      <c r="F1324" s="105" t="s">
        <v>799</v>
      </c>
      <c r="H1324" s="498">
        <f>'Справка 5'!E188</f>
        <v>0</v>
      </c>
    </row>
    <row r="1325" spans="1:8" ht="15">
      <c r="A1325" s="105" t="str">
        <f t="shared" si="78"/>
        <v>Синергон Холдинг АД</v>
      </c>
      <c r="B1325" s="105" t="str">
        <f t="shared" si="79"/>
        <v>121228499</v>
      </c>
      <c r="C1325" s="581">
        <f t="shared" si="80"/>
        <v>44561</v>
      </c>
      <c r="D1325" s="105" t="s">
        <v>809</v>
      </c>
      <c r="E1325" s="105">
        <v>3</v>
      </c>
      <c r="F1325" s="105" t="s">
        <v>803</v>
      </c>
      <c r="H1325" s="498">
        <f>'Справка 5'!E189</f>
        <v>0</v>
      </c>
    </row>
    <row r="1326" spans="1:8" ht="15">
      <c r="A1326" s="105" t="str">
        <f t="shared" si="78"/>
        <v>Синергон Холдинг АД</v>
      </c>
      <c r="B1326" s="105" t="str">
        <f t="shared" si="79"/>
        <v>121228499</v>
      </c>
      <c r="C1326" s="581">
        <f t="shared" si="80"/>
        <v>44561</v>
      </c>
      <c r="D1326" s="105" t="s">
        <v>793</v>
      </c>
      <c r="E1326" s="105">
        <v>4</v>
      </c>
      <c r="F1326" s="105" t="s">
        <v>792</v>
      </c>
      <c r="H1326" s="498">
        <f>'Справка 5'!F37</f>
        <v>114595</v>
      </c>
    </row>
    <row r="1327" spans="1:8" ht="15">
      <c r="A1327" s="105" t="str">
        <f t="shared" si="78"/>
        <v>Синергон Холдинг АД</v>
      </c>
      <c r="B1327" s="105" t="str">
        <f t="shared" si="79"/>
        <v>121228499</v>
      </c>
      <c r="C1327" s="581">
        <f t="shared" si="80"/>
        <v>44561</v>
      </c>
      <c r="D1327" s="105" t="s">
        <v>795</v>
      </c>
      <c r="E1327" s="105">
        <v>4</v>
      </c>
      <c r="F1327" s="105" t="s">
        <v>794</v>
      </c>
      <c r="H1327" s="498">
        <f>'Справка 5'!F64</f>
        <v>0</v>
      </c>
    </row>
    <row r="1328" spans="1:8" ht="15">
      <c r="A1328" s="105" t="str">
        <f t="shared" si="78"/>
        <v>Синергон Холдинг АД</v>
      </c>
      <c r="B1328" s="105" t="str">
        <f t="shared" si="79"/>
        <v>121228499</v>
      </c>
      <c r="C1328" s="581">
        <f t="shared" si="80"/>
        <v>44561</v>
      </c>
      <c r="D1328" s="105" t="s">
        <v>798</v>
      </c>
      <c r="E1328" s="105">
        <v>4</v>
      </c>
      <c r="F1328" s="105" t="s">
        <v>796</v>
      </c>
      <c r="H1328" s="498">
        <f>'Справка 5'!F91</f>
        <v>0</v>
      </c>
    </row>
    <row r="1329" spans="1:8" ht="15">
      <c r="A1329" s="105" t="str">
        <f t="shared" si="78"/>
        <v>Синергон Холдинг АД</v>
      </c>
      <c r="B1329" s="105" t="str">
        <f t="shared" si="79"/>
        <v>121228499</v>
      </c>
      <c r="C1329" s="581">
        <f t="shared" si="80"/>
        <v>44561</v>
      </c>
      <c r="D1329" s="105" t="s">
        <v>800</v>
      </c>
      <c r="E1329" s="105">
        <v>4</v>
      </c>
      <c r="F1329" s="105" t="s">
        <v>799</v>
      </c>
      <c r="H1329" s="498">
        <f>'Справка 5'!F118</f>
        <v>6</v>
      </c>
    </row>
    <row r="1330" spans="1:8" ht="15">
      <c r="A1330" s="105" t="str">
        <f t="shared" si="78"/>
        <v>Синергон Холдинг АД</v>
      </c>
      <c r="B1330" s="105" t="str">
        <f t="shared" si="79"/>
        <v>121228499</v>
      </c>
      <c r="C1330" s="581">
        <f t="shared" si="80"/>
        <v>44561</v>
      </c>
      <c r="D1330" s="105" t="s">
        <v>802</v>
      </c>
      <c r="E1330" s="105">
        <v>4</v>
      </c>
      <c r="F1330" s="105" t="s">
        <v>791</v>
      </c>
      <c r="H1330" s="498">
        <f>'Справка 5'!F119</f>
        <v>114601</v>
      </c>
    </row>
    <row r="1331" spans="1:8" ht="15">
      <c r="A1331" s="105" t="str">
        <f t="shared" si="78"/>
        <v>Синергон Холдинг АД</v>
      </c>
      <c r="B1331" s="105" t="str">
        <f t="shared" si="79"/>
        <v>121228499</v>
      </c>
      <c r="C1331" s="581">
        <f t="shared" si="80"/>
        <v>44561</v>
      </c>
      <c r="D1331" s="105" t="s">
        <v>804</v>
      </c>
      <c r="E1331" s="105">
        <v>4</v>
      </c>
      <c r="F1331" s="105" t="s">
        <v>792</v>
      </c>
      <c r="H1331" s="498">
        <f>'Справка 5'!F137</f>
        <v>0</v>
      </c>
    </row>
    <row r="1332" spans="1:8" ht="15">
      <c r="A1332" s="105" t="str">
        <f t="shared" si="78"/>
        <v>Синергон Холдинг АД</v>
      </c>
      <c r="B1332" s="105" t="str">
        <f t="shared" si="79"/>
        <v>121228499</v>
      </c>
      <c r="C1332" s="581">
        <f t="shared" si="80"/>
        <v>44561</v>
      </c>
      <c r="D1332" s="105" t="s">
        <v>805</v>
      </c>
      <c r="E1332" s="105">
        <v>4</v>
      </c>
      <c r="F1332" s="105" t="s">
        <v>794</v>
      </c>
      <c r="H1332" s="498">
        <f>'Справка 5'!F154</f>
        <v>0</v>
      </c>
    </row>
    <row r="1333" spans="1:8" ht="15">
      <c r="A1333" s="105" t="str">
        <f t="shared" si="78"/>
        <v>Синергон Холдинг АД</v>
      </c>
      <c r="B1333" s="105" t="str">
        <f t="shared" si="79"/>
        <v>121228499</v>
      </c>
      <c r="C1333" s="581">
        <f t="shared" si="80"/>
        <v>44561</v>
      </c>
      <c r="D1333" s="105" t="s">
        <v>806</v>
      </c>
      <c r="E1333" s="105">
        <v>4</v>
      </c>
      <c r="F1333" s="105" t="s">
        <v>796</v>
      </c>
      <c r="H1333" s="498">
        <f>'Справка 5'!F171</f>
        <v>0</v>
      </c>
    </row>
    <row r="1334" spans="1:8" ht="15">
      <c r="A1334" s="105" t="str">
        <f t="shared" si="78"/>
        <v>Синергон Холдинг АД</v>
      </c>
      <c r="B1334" s="105" t="str">
        <f t="shared" si="79"/>
        <v>121228499</v>
      </c>
      <c r="C1334" s="581">
        <f t="shared" si="80"/>
        <v>44561</v>
      </c>
      <c r="D1334" s="105" t="s">
        <v>807</v>
      </c>
      <c r="E1334" s="105">
        <v>4</v>
      </c>
      <c r="F1334" s="105" t="s">
        <v>799</v>
      </c>
      <c r="H1334" s="498">
        <f>'Справка 5'!F188</f>
        <v>0</v>
      </c>
    </row>
    <row r="1335" spans="1:8" ht="15">
      <c r="A1335" s="105" t="str">
        <f t="shared" si="78"/>
        <v>Синергон Холдинг АД</v>
      </c>
      <c r="B1335" s="105" t="str">
        <f t="shared" si="79"/>
        <v>121228499</v>
      </c>
      <c r="C1335" s="581">
        <f t="shared" si="80"/>
        <v>44561</v>
      </c>
      <c r="D1335" s="105" t="s">
        <v>809</v>
      </c>
      <c r="E1335" s="105">
        <v>4</v>
      </c>
      <c r="F1335" s="105" t="s">
        <v>803</v>
      </c>
      <c r="H1335" s="498">
        <f>'Справка 5'!F189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421875" style="0" customWidth="1"/>
  </cols>
  <sheetData>
    <row r="1" ht="14.25">
      <c r="A1" t="s">
        <v>960</v>
      </c>
    </row>
    <row r="2" ht="14.25">
      <c r="A2" t="s">
        <v>961</v>
      </c>
    </row>
    <row r="5" ht="14.25">
      <c r="A5" t="s">
        <v>923</v>
      </c>
    </row>
    <row r="6" ht="14.25">
      <c r="A6" t="s">
        <v>973</v>
      </c>
    </row>
    <row r="7" ht="14.25">
      <c r="A7" t="s">
        <v>974</v>
      </c>
    </row>
    <row r="8" ht="14.25">
      <c r="A8" t="s">
        <v>929</v>
      </c>
    </row>
    <row r="9" ht="14.25">
      <c r="A9" t="s">
        <v>924</v>
      </c>
    </row>
    <row r="11" ht="14.25">
      <c r="A11" t="s">
        <v>925</v>
      </c>
    </row>
    <row r="12" ht="14.25">
      <c r="A12" t="s">
        <v>926</v>
      </c>
    </row>
    <row r="13" ht="14.2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185"/>
  <sheetViews>
    <sheetView showGridLines="0" view="pageBreakPreview" zoomScale="80" zoomScaleNormal="85" zoomScaleSheetLayoutView="80" zoomScalePageLayoutView="0" workbookViewId="0" topLeftCell="A1">
      <selection activeCell="A31" sqref="A31"/>
    </sheetView>
  </sheetViews>
  <sheetFormatPr defaultColWidth="9.421875" defaultRowHeight="15"/>
  <cols>
    <col min="1" max="1" width="70.57421875" style="45" customWidth="1"/>
    <col min="2" max="2" width="10.57421875" style="45" customWidth="1"/>
    <col min="3" max="4" width="15.57421875" style="45" customWidth="1"/>
    <col min="5" max="5" width="70.57421875" style="45" customWidth="1"/>
    <col min="6" max="6" width="10.57421875" style="574" customWidth="1"/>
    <col min="7" max="7" width="15.57421875" style="45" customWidth="1"/>
    <col min="8" max="8" width="15.57421875" style="42" customWidth="1"/>
    <col min="9" max="9" width="3.421875" style="42" customWidth="1"/>
    <col min="10" max="16384" width="9.421875" style="42" customWidth="1"/>
  </cols>
  <sheetData>
    <row r="1" spans="1:8" s="14" customFormat="1" ht="15">
      <c r="A1" s="16" t="s">
        <v>810</v>
      </c>
      <c r="B1" s="28"/>
      <c r="C1" s="28"/>
      <c r="D1" s="28"/>
      <c r="H1" s="15"/>
    </row>
    <row r="2" spans="1:8" s="14" customFormat="1" ht="1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">
      <c r="A3" s="28"/>
      <c r="B3" s="19"/>
      <c r="C3" s="19"/>
      <c r="D3" s="19"/>
      <c r="E3" s="50"/>
      <c r="F3" s="20"/>
      <c r="G3" s="21"/>
      <c r="H3" s="21"/>
    </row>
    <row r="4" spans="1:8" s="14" customFormat="1" ht="15">
      <c r="A4" s="75" t="str">
        <f>CONCATENATE("на ",UPPER(pdeName))</f>
        <v>на СИНЕРГОН ХОЛДИНГ АД</v>
      </c>
      <c r="B4" s="19"/>
      <c r="C4" s="19"/>
      <c r="D4" s="19"/>
      <c r="H4" s="18"/>
    </row>
    <row r="5" spans="1:8" s="14" customFormat="1" ht="15">
      <c r="A5" s="75" t="str">
        <f>CONCATENATE("ЕИК по БУЛСТАТ: ",pdeBulstat)</f>
        <v>ЕИК по БУЛСТАТ: 121228499</v>
      </c>
      <c r="B5" s="16"/>
      <c r="C5" s="38"/>
      <c r="D5" s="16"/>
      <c r="H5" s="81"/>
    </row>
    <row r="6" spans="1:8" s="14" customFormat="1" ht="15">
      <c r="A6" s="75" t="str">
        <f>CONCATENATE("към ",TEXT(endDate,"dd.mm.yyyy")," г.")</f>
        <v>към 31.12.2021 г.</v>
      </c>
      <c r="B6" s="16"/>
      <c r="C6" s="38"/>
      <c r="D6" s="16"/>
      <c r="H6" s="83"/>
    </row>
    <row r="7" spans="1:8" s="14" customFormat="1" ht="15.7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0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5.7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">
      <c r="A12" s="89" t="s">
        <v>23</v>
      </c>
      <c r="B12" s="91" t="s">
        <v>24</v>
      </c>
      <c r="C12" s="197">
        <v>7193</v>
      </c>
      <c r="D12" s="196">
        <v>7213</v>
      </c>
      <c r="E12" s="89" t="s">
        <v>25</v>
      </c>
      <c r="F12" s="93" t="s">
        <v>26</v>
      </c>
      <c r="G12" s="197">
        <v>18359</v>
      </c>
      <c r="H12" s="196">
        <v>18359</v>
      </c>
    </row>
    <row r="13" spans="1:8" ht="1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/>
      <c r="H13" s="196"/>
    </row>
    <row r="14" spans="1:8" ht="1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">
      <c r="A16" s="89" t="s">
        <v>38</v>
      </c>
      <c r="B16" s="91" t="s">
        <v>39</v>
      </c>
      <c r="C16" s="197">
        <v>211</v>
      </c>
      <c r="D16" s="196">
        <v>243</v>
      </c>
      <c r="E16" s="200" t="s">
        <v>40</v>
      </c>
      <c r="F16" s="93" t="s">
        <v>41</v>
      </c>
      <c r="G16" s="197"/>
      <c r="H16" s="196"/>
    </row>
    <row r="17" spans="1:8" ht="15">
      <c r="A17" s="89" t="s">
        <v>42</v>
      </c>
      <c r="B17" s="94" t="s">
        <v>43</v>
      </c>
      <c r="C17" s="197">
        <v>1</v>
      </c>
      <c r="D17" s="196">
        <v>3</v>
      </c>
      <c r="E17" s="200" t="s">
        <v>44</v>
      </c>
      <c r="F17" s="93" t="s">
        <v>45</v>
      </c>
      <c r="G17" s="197"/>
      <c r="H17" s="196"/>
    </row>
    <row r="18" spans="1:8" ht="30.7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18359</v>
      </c>
      <c r="H18" s="610">
        <f>H12+H15+H16+H17</f>
        <v>18359</v>
      </c>
    </row>
    <row r="19" spans="1:8" ht="15">
      <c r="A19" s="89" t="s">
        <v>49</v>
      </c>
      <c r="B19" s="91" t="s">
        <v>50</v>
      </c>
      <c r="C19" s="197">
        <v>27</v>
      </c>
      <c r="D19" s="196">
        <v>36</v>
      </c>
      <c r="E19" s="100" t="s">
        <v>51</v>
      </c>
      <c r="F19" s="95"/>
      <c r="G19" s="611"/>
      <c r="H19" s="612"/>
    </row>
    <row r="20" spans="1:8" ht="15">
      <c r="A20" s="482" t="s">
        <v>52</v>
      </c>
      <c r="B20" s="96" t="s">
        <v>53</v>
      </c>
      <c r="C20" s="597">
        <f>SUM(C12:C19)</f>
        <v>7432</v>
      </c>
      <c r="D20" s="598">
        <f>SUM(D12:D19)</f>
        <v>7495</v>
      </c>
      <c r="E20" s="89" t="s">
        <v>54</v>
      </c>
      <c r="F20" s="93" t="s">
        <v>55</v>
      </c>
      <c r="G20" s="197">
        <v>15358</v>
      </c>
      <c r="H20" s="196">
        <v>15358</v>
      </c>
    </row>
    <row r="21" spans="1:8" ht="1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>
        <v>3</v>
      </c>
      <c r="H21" s="196">
        <v>3</v>
      </c>
    </row>
    <row r="22" spans="1:13" ht="1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3616</v>
      </c>
      <c r="H22" s="614">
        <f>SUM(H23:H25)</f>
        <v>3616</v>
      </c>
      <c r="M22" s="98"/>
    </row>
    <row r="23" spans="1:8" ht="1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3616</v>
      </c>
      <c r="H23" s="196">
        <v>3616</v>
      </c>
    </row>
    <row r="24" spans="1:13" ht="1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18977</v>
      </c>
      <c r="H26" s="598">
        <f>H20+H21+H22</f>
        <v>18977</v>
      </c>
      <c r="M26" s="98"/>
    </row>
    <row r="27" spans="1:8" ht="1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105562</v>
      </c>
      <c r="H28" s="596">
        <f>SUM(H29:H31)</f>
        <v>82328</v>
      </c>
      <c r="M28" s="98"/>
    </row>
    <row r="29" spans="1:8" ht="15">
      <c r="A29" s="89"/>
      <c r="B29" s="91"/>
      <c r="C29" s="595"/>
      <c r="D29" s="596"/>
      <c r="E29" s="89" t="s">
        <v>86</v>
      </c>
      <c r="F29" s="93" t="s">
        <v>87</v>
      </c>
      <c r="G29" s="197">
        <v>105562</v>
      </c>
      <c r="H29" s="196">
        <v>82328</v>
      </c>
    </row>
    <row r="30" spans="1:13" ht="1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484</v>
      </c>
      <c r="H32" s="196">
        <v>23227</v>
      </c>
      <c r="M32" s="98"/>
    </row>
    <row r="33" spans="1:8" ht="1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106046</v>
      </c>
      <c r="H34" s="598">
        <f>H28+H32+H33</f>
        <v>105555</v>
      </c>
    </row>
    <row r="35" spans="1:8" ht="15">
      <c r="A35" s="89" t="s">
        <v>106</v>
      </c>
      <c r="B35" s="94" t="s">
        <v>107</v>
      </c>
      <c r="C35" s="595">
        <f>SUM(C36:C39)</f>
        <v>109217</v>
      </c>
      <c r="D35" s="596">
        <f>SUM(D36:D39)</f>
        <v>110137</v>
      </c>
      <c r="E35" s="89"/>
      <c r="F35" s="99"/>
      <c r="G35" s="615"/>
      <c r="H35" s="616"/>
    </row>
    <row r="36" spans="1:8" ht="15">
      <c r="A36" s="89" t="s">
        <v>108</v>
      </c>
      <c r="B36" s="91" t="s">
        <v>109</v>
      </c>
      <c r="C36" s="197">
        <v>109217</v>
      </c>
      <c r="D36" s="196">
        <v>110137</v>
      </c>
      <c r="E36" s="203"/>
      <c r="F36" s="101"/>
      <c r="G36" s="615"/>
      <c r="H36" s="616"/>
    </row>
    <row r="37" spans="1:8" ht="1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143382</v>
      </c>
      <c r="H37" s="600">
        <f>H26+H18+H34</f>
        <v>142891</v>
      </c>
    </row>
    <row r="38" spans="1:13" ht="1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5.7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5.7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>
        <v>14482</v>
      </c>
      <c r="H44" s="196">
        <v>19178</v>
      </c>
      <c r="M44" s="98"/>
    </row>
    <row r="45" spans="1:8" ht="1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">
      <c r="A46" s="473" t="s">
        <v>137</v>
      </c>
      <c r="B46" s="96" t="s">
        <v>138</v>
      </c>
      <c r="C46" s="597">
        <f>C35+C40+C45</f>
        <v>109217</v>
      </c>
      <c r="D46" s="598">
        <f>D35+D40+D45</f>
        <v>110137</v>
      </c>
      <c r="E46" s="201" t="s">
        <v>139</v>
      </c>
      <c r="F46" s="93" t="s">
        <v>140</v>
      </c>
      <c r="G46" s="197"/>
      <c r="H46" s="196"/>
      <c r="M46" s="98"/>
    </row>
    <row r="47" spans="1:8" ht="1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">
      <c r="A48" s="89" t="s">
        <v>144</v>
      </c>
      <c r="B48" s="91" t="s">
        <v>145</v>
      </c>
      <c r="C48" s="197">
        <v>37314</v>
      </c>
      <c r="D48" s="196">
        <v>40173</v>
      </c>
      <c r="E48" s="201" t="s">
        <v>146</v>
      </c>
      <c r="F48" s="93" t="s">
        <v>147</v>
      </c>
      <c r="G48" s="197"/>
      <c r="H48" s="196"/>
      <c r="M48" s="98"/>
    </row>
    <row r="49" spans="1:8" ht="1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>
        <v>137</v>
      </c>
      <c r="H49" s="196">
        <v>132</v>
      </c>
    </row>
    <row r="50" spans="1:8" ht="1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14619</v>
      </c>
      <c r="H50" s="596">
        <f>SUM(H44:H49)</f>
        <v>19310</v>
      </c>
    </row>
    <row r="51" spans="1:8" ht="1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">
      <c r="A52" s="482" t="s">
        <v>156</v>
      </c>
      <c r="B52" s="96" t="s">
        <v>157</v>
      </c>
      <c r="C52" s="597">
        <f>SUM(C48:C51)</f>
        <v>37314</v>
      </c>
      <c r="D52" s="598">
        <f>SUM(D48:D51)</f>
        <v>40173</v>
      </c>
      <c r="E52" s="201" t="s">
        <v>158</v>
      </c>
      <c r="F52" s="95" t="s">
        <v>159</v>
      </c>
      <c r="G52" s="197"/>
      <c r="H52" s="196"/>
    </row>
    <row r="53" spans="1:8" ht="1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">
      <c r="A55" s="100" t="s">
        <v>166</v>
      </c>
      <c r="B55" s="96" t="s">
        <v>167</v>
      </c>
      <c r="C55" s="478">
        <v>4077</v>
      </c>
      <c r="D55" s="479">
        <v>4092</v>
      </c>
      <c r="E55" s="89" t="s">
        <v>168</v>
      </c>
      <c r="F55" s="95" t="s">
        <v>169</v>
      </c>
      <c r="G55" s="197"/>
      <c r="H55" s="196"/>
    </row>
    <row r="56" spans="1:13" ht="15.75" thickBot="1">
      <c r="A56" s="475" t="s">
        <v>170</v>
      </c>
      <c r="B56" s="208" t="s">
        <v>171</v>
      </c>
      <c r="C56" s="601">
        <f>C20+C21+C22+C28+C33+C46+C52+C54+C55</f>
        <v>158040</v>
      </c>
      <c r="D56" s="602">
        <f>D20+D21+D22+D28+D33+D46+D52+D54+D55</f>
        <v>161897</v>
      </c>
      <c r="E56" s="100" t="s">
        <v>850</v>
      </c>
      <c r="F56" s="99" t="s">
        <v>172</v>
      </c>
      <c r="G56" s="599">
        <f>G50+G52+G53+G54+G55</f>
        <v>14619</v>
      </c>
      <c r="H56" s="600">
        <f>H50+H52+H53+H54+H55</f>
        <v>19310</v>
      </c>
      <c r="M56" s="98"/>
    </row>
    <row r="57" spans="1:8" ht="1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0.7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206</v>
      </c>
      <c r="H61" s="596">
        <f>SUM(H62:H68)</f>
        <v>86</v>
      </c>
    </row>
    <row r="62" spans="1:13" ht="1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191</v>
      </c>
      <c r="H62" s="196">
        <v>74</v>
      </c>
      <c r="M62" s="98"/>
    </row>
    <row r="63" spans="1:8" ht="1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10</v>
      </c>
      <c r="H64" s="196">
        <v>8</v>
      </c>
      <c r="M64" s="98"/>
    </row>
    <row r="65" spans="1:8" ht="1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">
      <c r="A66" s="89"/>
      <c r="B66" s="96"/>
      <c r="C66" s="595"/>
      <c r="D66" s="596"/>
      <c r="E66" s="89" t="s">
        <v>204</v>
      </c>
      <c r="F66" s="93" t="s">
        <v>205</v>
      </c>
      <c r="G66" s="197"/>
      <c r="H66" s="196"/>
    </row>
    <row r="67" spans="1:8" ht="1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/>
      <c r="H67" s="196"/>
    </row>
    <row r="68" spans="1:8" ht="1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5</v>
      </c>
      <c r="H68" s="196">
        <v>4</v>
      </c>
    </row>
    <row r="69" spans="1:8" ht="15">
      <c r="A69" s="89" t="s">
        <v>210</v>
      </c>
      <c r="B69" s="91" t="s">
        <v>211</v>
      </c>
      <c r="C69" s="197"/>
      <c r="D69" s="196">
        <v>1</v>
      </c>
      <c r="E69" s="201" t="s">
        <v>79</v>
      </c>
      <c r="F69" s="93" t="s">
        <v>216</v>
      </c>
      <c r="G69" s="197"/>
      <c r="H69" s="196"/>
    </row>
    <row r="70" spans="1:8" ht="15">
      <c r="A70" s="89" t="s">
        <v>214</v>
      </c>
      <c r="B70" s="91" t="s">
        <v>215</v>
      </c>
      <c r="C70" s="197">
        <v>18</v>
      </c>
      <c r="D70" s="196">
        <v>15</v>
      </c>
      <c r="E70" s="89" t="s">
        <v>219</v>
      </c>
      <c r="F70" s="93" t="s">
        <v>220</v>
      </c>
      <c r="G70" s="197">
        <v>22</v>
      </c>
      <c r="H70" s="196">
        <v>28</v>
      </c>
    </row>
    <row r="71" spans="1:8" ht="1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228</v>
      </c>
      <c r="H71" s="598">
        <f>H59+H60+H61+H69+H70</f>
        <v>114</v>
      </c>
    </row>
    <row r="72" spans="1:8" ht="1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/>
      <c r="H75" s="479"/>
    </row>
    <row r="76" spans="1:8" ht="15">
      <c r="A76" s="482" t="s">
        <v>77</v>
      </c>
      <c r="B76" s="96" t="s">
        <v>232</v>
      </c>
      <c r="C76" s="597">
        <f>SUM(C68:C75)</f>
        <v>18</v>
      </c>
      <c r="D76" s="598">
        <f>SUM(D68:D75)</f>
        <v>16</v>
      </c>
      <c r="E76" s="570"/>
      <c r="F76" s="571"/>
      <c r="G76" s="595"/>
      <c r="H76" s="621"/>
    </row>
    <row r="77" spans="1:8" ht="1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228</v>
      </c>
      <c r="H79" s="600">
        <f>H71+H73+H75+H77</f>
        <v>114</v>
      </c>
    </row>
    <row r="80" spans="1:8" ht="1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">
      <c r="A88" s="89" t="s">
        <v>252</v>
      </c>
      <c r="B88" s="91" t="s">
        <v>253</v>
      </c>
      <c r="C88" s="197">
        <v>3</v>
      </c>
      <c r="D88" s="196">
        <v>3</v>
      </c>
      <c r="E88" s="207"/>
      <c r="F88" s="103"/>
      <c r="G88" s="622"/>
      <c r="H88" s="623"/>
      <c r="M88" s="98"/>
    </row>
    <row r="89" spans="1:8" ht="15">
      <c r="A89" s="89" t="s">
        <v>254</v>
      </c>
      <c r="B89" s="91" t="s">
        <v>255</v>
      </c>
      <c r="C89" s="197">
        <v>154</v>
      </c>
      <c r="D89" s="196">
        <v>387</v>
      </c>
      <c r="E89" s="204"/>
      <c r="F89" s="103"/>
      <c r="G89" s="622"/>
      <c r="H89" s="623"/>
    </row>
    <row r="90" spans="1:13" ht="1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">
      <c r="A92" s="482" t="s">
        <v>848</v>
      </c>
      <c r="B92" s="96" t="s">
        <v>260</v>
      </c>
      <c r="C92" s="597">
        <f>SUM(C88:C91)</f>
        <v>157</v>
      </c>
      <c r="D92" s="598">
        <f>SUM(D88:D91)</f>
        <v>390</v>
      </c>
      <c r="E92" s="204"/>
      <c r="F92" s="103"/>
      <c r="G92" s="622"/>
      <c r="H92" s="623"/>
      <c r="M92" s="98"/>
    </row>
    <row r="93" spans="1:8" ht="15">
      <c r="A93" s="473" t="s">
        <v>261</v>
      </c>
      <c r="B93" s="96" t="s">
        <v>262</v>
      </c>
      <c r="C93" s="478">
        <v>14</v>
      </c>
      <c r="D93" s="479">
        <v>12</v>
      </c>
      <c r="E93" s="204"/>
      <c r="F93" s="103"/>
      <c r="G93" s="622"/>
      <c r="H93" s="623"/>
    </row>
    <row r="94" spans="1:13" ht="15.75" thickBot="1">
      <c r="A94" s="490" t="s">
        <v>263</v>
      </c>
      <c r="B94" s="226" t="s">
        <v>264</v>
      </c>
      <c r="C94" s="601">
        <f>C65+C76+C85+C92+C93</f>
        <v>189</v>
      </c>
      <c r="D94" s="602">
        <f>D65+D76+D85+D92+D93</f>
        <v>418</v>
      </c>
      <c r="E94" s="227"/>
      <c r="F94" s="228"/>
      <c r="G94" s="624"/>
      <c r="H94" s="625"/>
      <c r="M94" s="98"/>
    </row>
    <row r="95" spans="1:8" ht="30" thickBot="1">
      <c r="A95" s="487" t="s">
        <v>265</v>
      </c>
      <c r="B95" s="488" t="s">
        <v>266</v>
      </c>
      <c r="C95" s="603">
        <f>C94+C56</f>
        <v>158229</v>
      </c>
      <c r="D95" s="604">
        <f>D94+D56</f>
        <v>162315</v>
      </c>
      <c r="E95" s="229" t="s">
        <v>941</v>
      </c>
      <c r="F95" s="489" t="s">
        <v>268</v>
      </c>
      <c r="G95" s="603">
        <f>G37+G40+G56+G79</f>
        <v>158229</v>
      </c>
      <c r="H95" s="604">
        <f>H37+H40+H56+H79</f>
        <v>162315</v>
      </c>
    </row>
    <row r="96" spans="1:13" ht="15">
      <c r="A96" s="174"/>
      <c r="B96" s="572"/>
      <c r="C96" s="174"/>
      <c r="D96" s="174"/>
      <c r="E96" s="573"/>
      <c r="M96" s="98"/>
    </row>
    <row r="97" spans="1:13" ht="15">
      <c r="A97" s="575"/>
      <c r="B97" s="572"/>
      <c r="C97" s="174"/>
      <c r="D97" s="174"/>
      <c r="E97" s="573"/>
      <c r="M97" s="98"/>
    </row>
    <row r="98" spans="1:13" ht="15">
      <c r="A98" s="691" t="s">
        <v>975</v>
      </c>
      <c r="B98" s="702">
        <f>pdeReportingDate</f>
        <v>44628</v>
      </c>
      <c r="C98" s="702"/>
      <c r="D98" s="702"/>
      <c r="E98" s="702"/>
      <c r="F98" s="702"/>
      <c r="G98" s="702"/>
      <c r="H98" s="702"/>
      <c r="M98" s="98"/>
    </row>
    <row r="99" spans="1:13" ht="15">
      <c r="A99" s="691"/>
      <c r="B99" s="52"/>
      <c r="C99" s="52"/>
      <c r="D99" s="52"/>
      <c r="E99" s="52"/>
      <c r="F99" s="52"/>
      <c r="G99" s="52"/>
      <c r="H99" s="52"/>
      <c r="M99" s="98"/>
    </row>
    <row r="100" spans="1:8" ht="15">
      <c r="A100" s="692" t="s">
        <v>8</v>
      </c>
      <c r="B100" s="703" t="str">
        <f>authorName</f>
        <v>Стефан Гъндев</v>
      </c>
      <c r="C100" s="703"/>
      <c r="D100" s="703"/>
      <c r="E100" s="703"/>
      <c r="F100" s="703"/>
      <c r="G100" s="703"/>
      <c r="H100" s="703"/>
    </row>
    <row r="101" spans="1:8" ht="15">
      <c r="A101" s="692"/>
      <c r="B101" s="80"/>
      <c r="C101" s="80"/>
      <c r="D101" s="80"/>
      <c r="E101" s="80"/>
      <c r="F101" s="80"/>
      <c r="G101" s="80"/>
      <c r="H101" s="80"/>
    </row>
    <row r="102" spans="1:8" ht="15">
      <c r="A102" s="692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3"/>
      <c r="B103" s="705" t="str">
        <f>Начална!B17</f>
        <v>Марин Стоянов</v>
      </c>
      <c r="C103" s="701"/>
      <c r="D103" s="701"/>
      <c r="E103" s="701"/>
      <c r="M103" s="98"/>
    </row>
    <row r="104" spans="1:5" ht="21.75" customHeight="1">
      <c r="A104" s="693"/>
      <c r="B104" s="701"/>
      <c r="C104" s="701"/>
      <c r="D104" s="701"/>
      <c r="E104" s="701"/>
    </row>
    <row r="105" spans="1:13" ht="21.75" customHeight="1">
      <c r="A105" s="693"/>
      <c r="B105" s="701"/>
      <c r="C105" s="701"/>
      <c r="D105" s="701"/>
      <c r="E105" s="701"/>
      <c r="M105" s="98"/>
    </row>
    <row r="106" spans="1:5" ht="21.75" customHeight="1">
      <c r="A106" s="693"/>
      <c r="B106" s="701"/>
      <c r="C106" s="701"/>
      <c r="D106" s="701"/>
      <c r="E106" s="701"/>
    </row>
    <row r="107" spans="1:13" ht="21.75" customHeight="1">
      <c r="A107" s="693"/>
      <c r="B107" s="701"/>
      <c r="C107" s="701"/>
      <c r="D107" s="701"/>
      <c r="E107" s="701"/>
      <c r="M107" s="98"/>
    </row>
    <row r="108" spans="1:5" ht="21.75" customHeight="1">
      <c r="A108" s="693"/>
      <c r="B108" s="701"/>
      <c r="C108" s="701"/>
      <c r="D108" s="701"/>
      <c r="E108" s="701"/>
    </row>
    <row r="109" spans="1:13" ht="21.75" customHeight="1">
      <c r="A109" s="693"/>
      <c r="B109" s="701"/>
      <c r="C109" s="701"/>
      <c r="D109" s="701"/>
      <c r="E109" s="701"/>
      <c r="M109" s="98"/>
    </row>
    <row r="117" ht="15">
      <c r="E117" s="576"/>
    </row>
    <row r="119" spans="5:13" ht="15">
      <c r="E119" s="576"/>
      <c r="M119" s="98"/>
    </row>
    <row r="121" spans="5:13" ht="15">
      <c r="E121" s="576"/>
      <c r="M121" s="98"/>
    </row>
    <row r="123" ht="15">
      <c r="E123" s="576"/>
    </row>
    <row r="125" spans="5:13" ht="15">
      <c r="E125" s="576"/>
      <c r="M125" s="98"/>
    </row>
    <row r="127" spans="5:13" ht="15">
      <c r="E127" s="576"/>
      <c r="M127" s="98"/>
    </row>
    <row r="129" ht="15">
      <c r="M129" s="98"/>
    </row>
    <row r="131" ht="15">
      <c r="M131" s="98"/>
    </row>
    <row r="133" ht="15">
      <c r="M133" s="98"/>
    </row>
    <row r="135" spans="5:13" ht="15">
      <c r="E135" s="576"/>
      <c r="M135" s="98"/>
    </row>
    <row r="137" spans="5:13" ht="15">
      <c r="E137" s="576"/>
      <c r="M137" s="98"/>
    </row>
    <row r="139" spans="5:13" ht="15">
      <c r="E139" s="576"/>
      <c r="M139" s="98"/>
    </row>
    <row r="141" spans="5:13" ht="15">
      <c r="E141" s="576"/>
      <c r="M141" s="98"/>
    </row>
    <row r="143" ht="15">
      <c r="E143" s="576"/>
    </row>
    <row r="145" ht="15">
      <c r="E145" s="576"/>
    </row>
    <row r="147" ht="15">
      <c r="E147" s="576"/>
    </row>
    <row r="149" spans="5:13" ht="15">
      <c r="E149" s="576"/>
      <c r="M149" s="98"/>
    </row>
    <row r="151" ht="15">
      <c r="M151" s="98"/>
    </row>
    <row r="153" ht="15">
      <c r="M153" s="98"/>
    </row>
    <row r="159" ht="15">
      <c r="E159" s="576"/>
    </row>
    <row r="161" spans="1:18" s="574" customFormat="1" ht="1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1968503937007874" bottom="0.1968503937007874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M363"/>
  <sheetViews>
    <sheetView showGridLines="0" view="pageBreakPreview" zoomScale="80" zoomScaleNormal="70" zoomScaleSheetLayoutView="80" zoomScalePageLayoutView="0" workbookViewId="0" topLeftCell="A1">
      <selection activeCell="C41" sqref="C41"/>
    </sheetView>
  </sheetViews>
  <sheetFormatPr defaultColWidth="9.421875" defaultRowHeight="15"/>
  <cols>
    <col min="1" max="1" width="50.57421875" style="569" customWidth="1"/>
    <col min="2" max="2" width="10.57421875" style="569" customWidth="1"/>
    <col min="3" max="4" width="15.57421875" style="191" customWidth="1"/>
    <col min="5" max="5" width="50.57421875" style="569" customWidth="1"/>
    <col min="6" max="6" width="10.57421875" style="569" customWidth="1"/>
    <col min="7" max="8" width="15.57421875" style="191" customWidth="1"/>
    <col min="9" max="16384" width="9.421875" style="191" customWidth="1"/>
  </cols>
  <sheetData>
    <row r="1" spans="1:8" ht="1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">
      <c r="A3" s="28"/>
      <c r="B3" s="19"/>
      <c r="C3" s="19"/>
      <c r="D3" s="19"/>
      <c r="E3" s="62"/>
      <c r="F3" s="64"/>
      <c r="G3" s="27"/>
      <c r="H3" s="27"/>
    </row>
    <row r="4" spans="1:8" ht="15">
      <c r="A4" s="75" t="str">
        <f>CONCATENATE("на ",UPPER(pdeName))</f>
        <v>на СИНЕРГОН ХОЛДИНГ АД</v>
      </c>
      <c r="B4" s="19"/>
      <c r="C4" s="19"/>
      <c r="D4" s="19"/>
      <c r="E4" s="62"/>
      <c r="F4" s="51"/>
      <c r="G4" s="185"/>
      <c r="H4" s="67"/>
    </row>
    <row r="5" spans="1:8" ht="15">
      <c r="A5" s="75" t="str">
        <f>CONCATENATE("ЕИК по БУЛСТАТ: ",pdeBulstat)</f>
        <v>ЕИК по БУЛСТАТ: 121228499</v>
      </c>
      <c r="B5" s="564"/>
      <c r="C5" s="564"/>
      <c r="D5" s="564"/>
      <c r="E5" s="27"/>
      <c r="F5" s="79"/>
      <c r="G5" s="80"/>
      <c r="H5" s="14"/>
    </row>
    <row r="6" spans="1:8" ht="15">
      <c r="A6" s="75" t="str">
        <f>CONCATENATE("към ",TEXT(endDate,"dd.mm.yyyy")," г.")</f>
        <v>към 31.12.2021 г.</v>
      </c>
      <c r="B6" s="16"/>
      <c r="C6" s="38"/>
      <c r="D6" s="16"/>
      <c r="E6" s="27"/>
      <c r="F6" s="79"/>
      <c r="G6" s="82"/>
      <c r="H6" s="14"/>
    </row>
    <row r="7" spans="1:8" ht="15.7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0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5.7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">
      <c r="A12" s="194" t="s">
        <v>275</v>
      </c>
      <c r="B12" s="190" t="s">
        <v>276</v>
      </c>
      <c r="C12" s="316">
        <v>23</v>
      </c>
      <c r="D12" s="317">
        <v>28</v>
      </c>
      <c r="E12" s="194" t="s">
        <v>277</v>
      </c>
      <c r="F12" s="240" t="s">
        <v>278</v>
      </c>
      <c r="G12" s="316"/>
      <c r="H12" s="317"/>
    </row>
    <row r="13" spans="1:8" ht="15">
      <c r="A13" s="194" t="s">
        <v>279</v>
      </c>
      <c r="B13" s="190" t="s">
        <v>280</v>
      </c>
      <c r="C13" s="316">
        <v>317</v>
      </c>
      <c r="D13" s="317">
        <v>407</v>
      </c>
      <c r="E13" s="194" t="s">
        <v>281</v>
      </c>
      <c r="F13" s="240" t="s">
        <v>282</v>
      </c>
      <c r="G13" s="316"/>
      <c r="H13" s="317"/>
    </row>
    <row r="14" spans="1:8" ht="15">
      <c r="A14" s="194" t="s">
        <v>283</v>
      </c>
      <c r="B14" s="190" t="s">
        <v>284</v>
      </c>
      <c r="C14" s="316">
        <v>43</v>
      </c>
      <c r="D14" s="317">
        <v>40</v>
      </c>
      <c r="E14" s="245" t="s">
        <v>285</v>
      </c>
      <c r="F14" s="240" t="s">
        <v>286</v>
      </c>
      <c r="G14" s="316">
        <v>288</v>
      </c>
      <c r="H14" s="317">
        <v>322</v>
      </c>
    </row>
    <row r="15" spans="1:8" ht="15">
      <c r="A15" s="194" t="s">
        <v>287</v>
      </c>
      <c r="B15" s="190" t="s">
        <v>288</v>
      </c>
      <c r="C15" s="316">
        <v>675</v>
      </c>
      <c r="D15" s="317">
        <v>619</v>
      </c>
      <c r="E15" s="245" t="s">
        <v>79</v>
      </c>
      <c r="F15" s="240" t="s">
        <v>289</v>
      </c>
      <c r="G15" s="316">
        <v>25</v>
      </c>
      <c r="H15" s="317">
        <v>22</v>
      </c>
    </row>
    <row r="16" spans="1:8" ht="15">
      <c r="A16" s="194" t="s">
        <v>290</v>
      </c>
      <c r="B16" s="190" t="s">
        <v>291</v>
      </c>
      <c r="C16" s="316">
        <v>89</v>
      </c>
      <c r="D16" s="317">
        <v>87</v>
      </c>
      <c r="E16" s="236" t="s">
        <v>52</v>
      </c>
      <c r="F16" s="264" t="s">
        <v>292</v>
      </c>
      <c r="G16" s="628">
        <f>SUM(G12:G15)</f>
        <v>313</v>
      </c>
      <c r="H16" s="629">
        <f>SUM(H12:H15)</f>
        <v>344</v>
      </c>
    </row>
    <row r="17" spans="1:8" ht="30.7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0.7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">
      <c r="A19" s="194" t="s">
        <v>299</v>
      </c>
      <c r="B19" s="190" t="s">
        <v>300</v>
      </c>
      <c r="C19" s="316">
        <v>299</v>
      </c>
      <c r="D19" s="317">
        <v>1459</v>
      </c>
      <c r="E19" s="194" t="s">
        <v>301</v>
      </c>
      <c r="F19" s="237" t="s">
        <v>302</v>
      </c>
      <c r="G19" s="316"/>
      <c r="H19" s="317"/>
    </row>
    <row r="20" spans="1:8" ht="15">
      <c r="A20" s="235" t="s">
        <v>303</v>
      </c>
      <c r="B20" s="190" t="s">
        <v>304</v>
      </c>
      <c r="C20" s="316">
        <v>20</v>
      </c>
      <c r="D20" s="317">
        <v>1378</v>
      </c>
      <c r="E20" s="234"/>
      <c r="F20" s="189"/>
      <c r="G20" s="193"/>
      <c r="H20" s="243"/>
    </row>
    <row r="21" spans="1:8" ht="1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">
      <c r="A22" s="236" t="s">
        <v>52</v>
      </c>
      <c r="B22" s="192" t="s">
        <v>308</v>
      </c>
      <c r="C22" s="628">
        <f>SUM(C12:C18)+C19</f>
        <v>1446</v>
      </c>
      <c r="D22" s="629">
        <f>SUM(D12:D18)+D19</f>
        <v>2640</v>
      </c>
      <c r="E22" s="194" t="s">
        <v>309</v>
      </c>
      <c r="F22" s="237" t="s">
        <v>310</v>
      </c>
      <c r="G22" s="316">
        <v>1297</v>
      </c>
      <c r="H22" s="317">
        <v>1275</v>
      </c>
    </row>
    <row r="23" spans="1:8" ht="15">
      <c r="A23" s="234"/>
      <c r="B23" s="190"/>
      <c r="C23" s="193"/>
      <c r="D23" s="243"/>
      <c r="E23" s="235" t="s">
        <v>311</v>
      </c>
      <c r="F23" s="237" t="s">
        <v>312</v>
      </c>
      <c r="G23" s="316">
        <v>127</v>
      </c>
      <c r="H23" s="317">
        <v>30818</v>
      </c>
    </row>
    <row r="24" spans="1:8" ht="30.7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>
        <v>1968</v>
      </c>
      <c r="H24" s="317"/>
    </row>
    <row r="25" spans="1:8" ht="30.75">
      <c r="A25" s="194" t="s">
        <v>316</v>
      </c>
      <c r="B25" s="237" t="s">
        <v>317</v>
      </c>
      <c r="C25" s="316">
        <v>667</v>
      </c>
      <c r="D25" s="317">
        <v>868</v>
      </c>
      <c r="E25" s="194" t="s">
        <v>318</v>
      </c>
      <c r="F25" s="237" t="s">
        <v>319</v>
      </c>
      <c r="G25" s="316"/>
      <c r="H25" s="317"/>
    </row>
    <row r="26" spans="1:8" ht="30.7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0.7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3392</v>
      </c>
      <c r="H27" s="629">
        <f>SUM(H22:H26)</f>
        <v>32093</v>
      </c>
    </row>
    <row r="28" spans="1:8" ht="15">
      <c r="A28" s="194" t="s">
        <v>79</v>
      </c>
      <c r="B28" s="237" t="s">
        <v>327</v>
      </c>
      <c r="C28" s="316">
        <v>1090</v>
      </c>
      <c r="D28" s="317">
        <v>6405</v>
      </c>
      <c r="E28" s="235"/>
      <c r="F28" s="189"/>
      <c r="G28" s="193"/>
      <c r="H28" s="243"/>
    </row>
    <row r="29" spans="1:8" ht="15">
      <c r="A29" s="236" t="s">
        <v>77</v>
      </c>
      <c r="B29" s="238" t="s">
        <v>328</v>
      </c>
      <c r="C29" s="628">
        <f>SUM(C25:C28)</f>
        <v>1757</v>
      </c>
      <c r="D29" s="629">
        <f>SUM(D25:D28)</f>
        <v>7273</v>
      </c>
      <c r="E29" s="194"/>
      <c r="F29" s="189"/>
      <c r="G29" s="193"/>
      <c r="H29" s="243"/>
    </row>
    <row r="30" spans="1:8" ht="15.75" thickBot="1">
      <c r="A30" s="255"/>
      <c r="B30" s="256"/>
      <c r="C30" s="267"/>
      <c r="D30" s="268"/>
      <c r="E30" s="257"/>
      <c r="F30" s="265"/>
      <c r="G30" s="259"/>
      <c r="H30" s="260"/>
    </row>
    <row r="31" spans="1:8" ht="30">
      <c r="A31" s="251" t="s">
        <v>329</v>
      </c>
      <c r="B31" s="231" t="s">
        <v>330</v>
      </c>
      <c r="C31" s="634">
        <f>C29+C22</f>
        <v>3203</v>
      </c>
      <c r="D31" s="635">
        <f>D29+D22</f>
        <v>9913</v>
      </c>
      <c r="E31" s="251" t="s">
        <v>824</v>
      </c>
      <c r="F31" s="266" t="s">
        <v>331</v>
      </c>
      <c r="G31" s="253">
        <f>G16+G18+G27</f>
        <v>3705</v>
      </c>
      <c r="H31" s="254">
        <f>H16+H18+H27</f>
        <v>32437</v>
      </c>
    </row>
    <row r="32" spans="1:8" ht="15">
      <c r="A32" s="233"/>
      <c r="B32" s="186"/>
      <c r="C32" s="626"/>
      <c r="D32" s="627"/>
      <c r="E32" s="233"/>
      <c r="F32" s="237"/>
      <c r="G32" s="193"/>
      <c r="H32" s="243"/>
    </row>
    <row r="33" spans="1:8" ht="15">
      <c r="A33" s="233" t="s">
        <v>332</v>
      </c>
      <c r="B33" s="186" t="s">
        <v>333</v>
      </c>
      <c r="C33" s="241">
        <f>IF((G31-C31)&gt;0,G31-C31,0)</f>
        <v>502</v>
      </c>
      <c r="D33" s="244">
        <f>IF((H31-D31)&gt;0,H31-D31,0)</f>
        <v>22524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0.7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5.75" thickBot="1">
      <c r="A36" s="258" t="s">
        <v>344</v>
      </c>
      <c r="B36" s="256" t="s">
        <v>345</v>
      </c>
      <c r="C36" s="636">
        <f>C31-C34+C35</f>
        <v>3203</v>
      </c>
      <c r="D36" s="637">
        <f>D31-D34+D35</f>
        <v>9913</v>
      </c>
      <c r="E36" s="262" t="s">
        <v>346</v>
      </c>
      <c r="F36" s="256" t="s">
        <v>347</v>
      </c>
      <c r="G36" s="267">
        <f>G35-G34+G31</f>
        <v>3705</v>
      </c>
      <c r="H36" s="268">
        <f>H35-H34+H31</f>
        <v>32437</v>
      </c>
    </row>
    <row r="37" spans="1:8" ht="15">
      <c r="A37" s="261" t="s">
        <v>348</v>
      </c>
      <c r="B37" s="231" t="s">
        <v>349</v>
      </c>
      <c r="C37" s="634">
        <f>IF((G36-C36)&gt;0,G36-C36,0)</f>
        <v>502</v>
      </c>
      <c r="D37" s="635">
        <f>IF((H36-D36)&gt;0,H36-D36,0)</f>
        <v>22524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">
      <c r="A38" s="234" t="s">
        <v>352</v>
      </c>
      <c r="B38" s="238" t="s">
        <v>353</v>
      </c>
      <c r="C38" s="628">
        <f>C39+C40+C41</f>
        <v>18</v>
      </c>
      <c r="D38" s="629">
        <f>D39+D40+D41</f>
        <v>-703</v>
      </c>
      <c r="E38" s="246"/>
      <c r="F38" s="189"/>
      <c r="G38" s="193"/>
      <c r="H38" s="243"/>
    </row>
    <row r="39" spans="1:8" ht="30.7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0.75">
      <c r="A40" s="194" t="s">
        <v>356</v>
      </c>
      <c r="B40" s="240" t="s">
        <v>357</v>
      </c>
      <c r="C40" s="316">
        <v>18</v>
      </c>
      <c r="D40" s="317">
        <v>-703</v>
      </c>
      <c r="E40" s="246"/>
      <c r="F40" s="237"/>
      <c r="G40" s="193"/>
      <c r="H40" s="243"/>
    </row>
    <row r="41" spans="1:8" ht="1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">
      <c r="A42" s="233" t="s">
        <v>360</v>
      </c>
      <c r="B42" s="195" t="s">
        <v>361</v>
      </c>
      <c r="C42" s="241">
        <f>+IF((G36-C36-C38)&gt;0,G36-C36-C38,0)</f>
        <v>484</v>
      </c>
      <c r="D42" s="244">
        <f>+IF((H36-D36-D38)&gt;0,H36-D36-D38,0)</f>
        <v>23227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5.75" thickBot="1">
      <c r="A44" s="262" t="s">
        <v>367</v>
      </c>
      <c r="B44" s="249" t="s">
        <v>368</v>
      </c>
      <c r="C44" s="267">
        <f>IF(G42=0,IF(C42-C43&gt;0,C42-C43+G43,0),IF(G42-G43&lt;0,G43-G42+C42,0))</f>
        <v>484</v>
      </c>
      <c r="D44" s="268">
        <f>IF(H42=0,IF(D42-D43&gt;0,D42-D43+H43,0),IF(H42-H43&lt;0,H43-H42+D42,0))</f>
        <v>23227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5.75" thickBot="1">
      <c r="A45" s="270" t="s">
        <v>371</v>
      </c>
      <c r="B45" s="271" t="s">
        <v>372</v>
      </c>
      <c r="C45" s="630">
        <f>C36+C38+C42</f>
        <v>3705</v>
      </c>
      <c r="D45" s="631">
        <f>D36+D38+D42</f>
        <v>32437</v>
      </c>
      <c r="E45" s="270" t="s">
        <v>373</v>
      </c>
      <c r="F45" s="272" t="s">
        <v>374</v>
      </c>
      <c r="G45" s="630">
        <f>G42+G36</f>
        <v>3705</v>
      </c>
      <c r="H45" s="631">
        <f>H42+H36</f>
        <v>32437</v>
      </c>
    </row>
    <row r="46" spans="1:8" ht="15">
      <c r="A46" s="32"/>
      <c r="B46" s="565"/>
      <c r="C46" s="566"/>
      <c r="D46" s="566"/>
      <c r="E46" s="567"/>
      <c r="F46" s="32"/>
      <c r="G46" s="566"/>
      <c r="H46" s="566"/>
    </row>
    <row r="47" spans="1:8" ht="15">
      <c r="A47" s="706" t="s">
        <v>976</v>
      </c>
      <c r="B47" s="706"/>
      <c r="C47" s="706"/>
      <c r="D47" s="706"/>
      <c r="E47" s="706"/>
      <c r="F47" s="32"/>
      <c r="G47" s="566"/>
      <c r="H47" s="566"/>
    </row>
    <row r="48" spans="1:8" ht="15">
      <c r="A48" s="32"/>
      <c r="B48" s="565"/>
      <c r="C48" s="566"/>
      <c r="D48" s="566"/>
      <c r="E48" s="567"/>
      <c r="F48" s="32"/>
      <c r="G48" s="566"/>
      <c r="H48" s="566"/>
    </row>
    <row r="49" spans="1:8" ht="1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">
      <c r="A50" s="691" t="s">
        <v>975</v>
      </c>
      <c r="B50" s="702">
        <f>pdeReportingDate</f>
        <v>44628</v>
      </c>
      <c r="C50" s="702"/>
      <c r="D50" s="702"/>
      <c r="E50" s="702"/>
      <c r="F50" s="702"/>
      <c r="G50" s="702"/>
      <c r="H50" s="702"/>
      <c r="M50" s="98"/>
    </row>
    <row r="51" spans="1:13" s="42" customFormat="1" ht="15">
      <c r="A51" s="691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">
      <c r="A52" s="692" t="s">
        <v>8</v>
      </c>
      <c r="B52" s="703" t="str">
        <f>authorName</f>
        <v>Стефан Гъндев</v>
      </c>
      <c r="C52" s="703"/>
      <c r="D52" s="703"/>
      <c r="E52" s="703"/>
      <c r="F52" s="703"/>
      <c r="G52" s="703"/>
      <c r="H52" s="703"/>
    </row>
    <row r="53" spans="1:8" s="42" customFormat="1" ht="15">
      <c r="A53" s="692"/>
      <c r="B53" s="80"/>
      <c r="C53" s="80"/>
      <c r="D53" s="80"/>
      <c r="E53" s="80"/>
      <c r="F53" s="80"/>
      <c r="G53" s="80"/>
      <c r="H53" s="80"/>
    </row>
    <row r="54" spans="1:8" s="42" customFormat="1" ht="15">
      <c r="A54" s="692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3"/>
      <c r="B55" s="705" t="str">
        <f>'1-Баланс'!B103:E103</f>
        <v>Марин Стоянов</v>
      </c>
      <c r="C55" s="701"/>
      <c r="D55" s="701"/>
      <c r="E55" s="701"/>
      <c r="F55" s="574"/>
      <c r="G55" s="45"/>
      <c r="H55" s="42"/>
    </row>
    <row r="56" spans="1:8" ht="15.75" customHeight="1">
      <c r="A56" s="693"/>
      <c r="B56" s="701"/>
      <c r="C56" s="701"/>
      <c r="D56" s="701"/>
      <c r="E56" s="701"/>
      <c r="F56" s="574"/>
      <c r="G56" s="45"/>
      <c r="H56" s="42"/>
    </row>
    <row r="57" spans="1:8" ht="15.75" customHeight="1">
      <c r="A57" s="693"/>
      <c r="B57" s="701"/>
      <c r="C57" s="701"/>
      <c r="D57" s="701"/>
      <c r="E57" s="701"/>
      <c r="F57" s="574"/>
      <c r="G57" s="45"/>
      <c r="H57" s="42"/>
    </row>
    <row r="58" spans="1:8" ht="15.75" customHeight="1">
      <c r="A58" s="693"/>
      <c r="B58" s="701"/>
      <c r="C58" s="701"/>
      <c r="D58" s="701"/>
      <c r="E58" s="701"/>
      <c r="F58" s="574"/>
      <c r="G58" s="45"/>
      <c r="H58" s="42"/>
    </row>
    <row r="59" spans="1:8" ht="15">
      <c r="A59" s="693"/>
      <c r="B59" s="701"/>
      <c r="C59" s="701"/>
      <c r="D59" s="701"/>
      <c r="E59" s="701"/>
      <c r="F59" s="574"/>
      <c r="G59" s="45"/>
      <c r="H59" s="42"/>
    </row>
    <row r="60" spans="1:8" ht="15">
      <c r="A60" s="693"/>
      <c r="B60" s="701"/>
      <c r="C60" s="701"/>
      <c r="D60" s="701"/>
      <c r="E60" s="701"/>
      <c r="F60" s="574"/>
      <c r="G60" s="45"/>
      <c r="H60" s="42"/>
    </row>
    <row r="61" spans="1:8" ht="15">
      <c r="A61" s="693"/>
      <c r="B61" s="701"/>
      <c r="C61" s="701"/>
      <c r="D61" s="701"/>
      <c r="E61" s="701"/>
      <c r="F61" s="574"/>
      <c r="G61" s="45"/>
      <c r="H61" s="42"/>
    </row>
    <row r="62" spans="1:8" ht="15">
      <c r="A62" s="32"/>
      <c r="B62" s="32"/>
      <c r="C62" s="566"/>
      <c r="D62" s="566"/>
      <c r="E62" s="32"/>
      <c r="F62" s="32"/>
      <c r="G62" s="568"/>
      <c r="H62" s="568"/>
    </row>
    <row r="63" spans="1:8" ht="15">
      <c r="A63" s="32"/>
      <c r="B63" s="32"/>
      <c r="C63" s="566"/>
      <c r="D63" s="566"/>
      <c r="E63" s="32"/>
      <c r="F63" s="32"/>
      <c r="G63" s="568"/>
      <c r="H63" s="568"/>
    </row>
    <row r="64" spans="1:8" ht="15">
      <c r="A64" s="32"/>
      <c r="B64" s="32"/>
      <c r="C64" s="566"/>
      <c r="D64" s="566"/>
      <c r="E64" s="32"/>
      <c r="F64" s="32"/>
      <c r="G64" s="568"/>
      <c r="H64" s="568"/>
    </row>
    <row r="65" spans="1:8" ht="15">
      <c r="A65" s="32"/>
      <c r="B65" s="32"/>
      <c r="C65" s="566"/>
      <c r="D65" s="566"/>
      <c r="E65" s="32"/>
      <c r="F65" s="32"/>
      <c r="G65" s="568"/>
      <c r="H65" s="568"/>
    </row>
    <row r="66" spans="1:8" ht="15">
      <c r="A66" s="32"/>
      <c r="B66" s="32"/>
      <c r="C66" s="566"/>
      <c r="D66" s="566"/>
      <c r="E66" s="32"/>
      <c r="F66" s="32"/>
      <c r="G66" s="568"/>
      <c r="H66" s="568"/>
    </row>
    <row r="67" spans="1:8" ht="15">
      <c r="A67" s="32"/>
      <c r="B67" s="32"/>
      <c r="C67" s="566"/>
      <c r="D67" s="566"/>
      <c r="E67" s="32"/>
      <c r="F67" s="32"/>
      <c r="G67" s="568"/>
      <c r="H67" s="568"/>
    </row>
    <row r="68" spans="1:8" ht="15">
      <c r="A68" s="32"/>
      <c r="B68" s="32"/>
      <c r="C68" s="566"/>
      <c r="D68" s="566"/>
      <c r="E68" s="32"/>
      <c r="F68" s="32"/>
      <c r="G68" s="568"/>
      <c r="H68" s="568"/>
    </row>
    <row r="69" spans="1:8" ht="15">
      <c r="A69" s="32"/>
      <c r="B69" s="32"/>
      <c r="C69" s="566"/>
      <c r="D69" s="566"/>
      <c r="E69" s="32"/>
      <c r="F69" s="32"/>
      <c r="G69" s="568"/>
      <c r="H69" s="568"/>
    </row>
    <row r="70" spans="1:8" ht="15">
      <c r="A70" s="32"/>
      <c r="B70" s="32"/>
      <c r="C70" s="566"/>
      <c r="D70" s="566"/>
      <c r="E70" s="32"/>
      <c r="F70" s="32"/>
      <c r="G70" s="568"/>
      <c r="H70" s="568"/>
    </row>
    <row r="71" spans="1:8" ht="15">
      <c r="A71" s="32"/>
      <c r="B71" s="32"/>
      <c r="C71" s="566"/>
      <c r="D71" s="566"/>
      <c r="E71" s="32"/>
      <c r="F71" s="32"/>
      <c r="G71" s="568"/>
      <c r="H71" s="568"/>
    </row>
    <row r="72" spans="1:8" ht="15">
      <c r="A72" s="32"/>
      <c r="B72" s="32"/>
      <c r="C72" s="566"/>
      <c r="D72" s="566"/>
      <c r="E72" s="32"/>
      <c r="F72" s="32"/>
      <c r="G72" s="568"/>
      <c r="H72" s="568"/>
    </row>
    <row r="73" spans="1:8" ht="15">
      <c r="A73" s="32"/>
      <c r="B73" s="32"/>
      <c r="C73" s="566"/>
      <c r="D73" s="566"/>
      <c r="E73" s="32"/>
      <c r="F73" s="32"/>
      <c r="G73" s="568"/>
      <c r="H73" s="568"/>
    </row>
    <row r="74" spans="1:8" ht="15">
      <c r="A74" s="32"/>
      <c r="B74" s="32"/>
      <c r="C74" s="566"/>
      <c r="D74" s="566"/>
      <c r="E74" s="32"/>
      <c r="F74" s="32"/>
      <c r="G74" s="568"/>
      <c r="H74" s="568"/>
    </row>
    <row r="75" spans="1:8" ht="15">
      <c r="A75" s="32"/>
      <c r="B75" s="32"/>
      <c r="C75" s="566"/>
      <c r="D75" s="566"/>
      <c r="E75" s="32"/>
      <c r="F75" s="32"/>
      <c r="G75" s="568"/>
      <c r="H75" s="568"/>
    </row>
    <row r="76" spans="1:8" ht="15">
      <c r="A76" s="32"/>
      <c r="B76" s="32"/>
      <c r="C76" s="566"/>
      <c r="D76" s="566"/>
      <c r="E76" s="32"/>
      <c r="F76" s="32"/>
      <c r="G76" s="568"/>
      <c r="H76" s="568"/>
    </row>
    <row r="77" spans="1:8" ht="15">
      <c r="A77" s="32"/>
      <c r="B77" s="32"/>
      <c r="C77" s="566"/>
      <c r="D77" s="566"/>
      <c r="E77" s="32"/>
      <c r="F77" s="32"/>
      <c r="G77" s="568"/>
      <c r="H77" s="568"/>
    </row>
    <row r="78" spans="1:8" ht="15">
      <c r="A78" s="32"/>
      <c r="B78" s="32"/>
      <c r="C78" s="566"/>
      <c r="D78" s="566"/>
      <c r="E78" s="32"/>
      <c r="F78" s="32"/>
      <c r="G78" s="568"/>
      <c r="H78" s="568"/>
    </row>
    <row r="79" spans="1:8" ht="15">
      <c r="A79" s="32"/>
      <c r="B79" s="32"/>
      <c r="C79" s="566"/>
      <c r="D79" s="566"/>
      <c r="E79" s="32"/>
      <c r="F79" s="32"/>
      <c r="G79" s="568"/>
      <c r="H79" s="568"/>
    </row>
    <row r="80" spans="1:8" ht="15">
      <c r="A80" s="32"/>
      <c r="B80" s="32"/>
      <c r="C80" s="566"/>
      <c r="D80" s="566"/>
      <c r="E80" s="32"/>
      <c r="F80" s="32"/>
      <c r="G80" s="568"/>
      <c r="H80" s="568"/>
    </row>
    <row r="81" spans="1:8" ht="15">
      <c r="A81" s="32"/>
      <c r="B81" s="32"/>
      <c r="C81" s="566"/>
      <c r="D81" s="566"/>
      <c r="E81" s="32"/>
      <c r="F81" s="32"/>
      <c r="G81" s="568"/>
      <c r="H81" s="568"/>
    </row>
    <row r="82" spans="1:8" ht="15">
      <c r="A82" s="32"/>
      <c r="B82" s="32"/>
      <c r="C82" s="566"/>
      <c r="D82" s="566"/>
      <c r="E82" s="32"/>
      <c r="F82" s="32"/>
      <c r="G82" s="568"/>
      <c r="H82" s="568"/>
    </row>
    <row r="83" spans="1:8" ht="15">
      <c r="A83" s="32"/>
      <c r="B83" s="32"/>
      <c r="C83" s="566"/>
      <c r="D83" s="566"/>
      <c r="E83" s="32"/>
      <c r="F83" s="32"/>
      <c r="G83" s="568"/>
      <c r="H83" s="568"/>
    </row>
    <row r="84" spans="1:8" ht="15">
      <c r="A84" s="32"/>
      <c r="B84" s="32"/>
      <c r="C84" s="566"/>
      <c r="D84" s="566"/>
      <c r="E84" s="32"/>
      <c r="F84" s="32"/>
      <c r="G84" s="568"/>
      <c r="H84" s="568"/>
    </row>
    <row r="85" spans="1:8" ht="15">
      <c r="A85" s="32"/>
      <c r="B85" s="32"/>
      <c r="C85" s="566"/>
      <c r="D85" s="566"/>
      <c r="E85" s="32"/>
      <c r="F85" s="32"/>
      <c r="G85" s="568"/>
      <c r="H85" s="568"/>
    </row>
    <row r="86" spans="1:8" ht="15">
      <c r="A86" s="32"/>
      <c r="B86" s="32"/>
      <c r="C86" s="566"/>
      <c r="D86" s="566"/>
      <c r="E86" s="32"/>
      <c r="F86" s="32"/>
      <c r="G86" s="568"/>
      <c r="H86" s="568"/>
    </row>
    <row r="87" spans="1:8" ht="15">
      <c r="A87" s="32"/>
      <c r="B87" s="32"/>
      <c r="C87" s="566"/>
      <c r="D87" s="566"/>
      <c r="E87" s="32"/>
      <c r="F87" s="32"/>
      <c r="G87" s="568"/>
      <c r="H87" s="568"/>
    </row>
    <row r="88" spans="1:8" ht="15">
      <c r="A88" s="32"/>
      <c r="B88" s="32"/>
      <c r="C88" s="566"/>
      <c r="D88" s="566"/>
      <c r="E88" s="32"/>
      <c r="F88" s="32"/>
      <c r="G88" s="568"/>
      <c r="H88" s="568"/>
    </row>
    <row r="89" spans="1:8" ht="15">
      <c r="A89" s="32"/>
      <c r="B89" s="32"/>
      <c r="C89" s="566"/>
      <c r="D89" s="566"/>
      <c r="E89" s="32"/>
      <c r="F89" s="32"/>
      <c r="G89" s="568"/>
      <c r="H89" s="568"/>
    </row>
    <row r="90" spans="1:8" ht="15">
      <c r="A90" s="32"/>
      <c r="B90" s="32"/>
      <c r="C90" s="566"/>
      <c r="D90" s="566"/>
      <c r="E90" s="32"/>
      <c r="F90" s="32"/>
      <c r="G90" s="568"/>
      <c r="H90" s="568"/>
    </row>
    <row r="91" spans="1:8" ht="15">
      <c r="A91" s="32"/>
      <c r="B91" s="32"/>
      <c r="C91" s="566"/>
      <c r="D91" s="566"/>
      <c r="E91" s="32"/>
      <c r="F91" s="32"/>
      <c r="G91" s="568"/>
      <c r="H91" s="568"/>
    </row>
    <row r="92" spans="1:8" ht="15">
      <c r="A92" s="32"/>
      <c r="B92" s="32"/>
      <c r="C92" s="566"/>
      <c r="D92" s="566"/>
      <c r="E92" s="32"/>
      <c r="F92" s="32"/>
      <c r="G92" s="568"/>
      <c r="H92" s="568"/>
    </row>
    <row r="93" spans="1:8" ht="15">
      <c r="A93" s="32"/>
      <c r="B93" s="32"/>
      <c r="C93" s="566"/>
      <c r="D93" s="566"/>
      <c r="E93" s="32"/>
      <c r="F93" s="32"/>
      <c r="G93" s="568"/>
      <c r="H93" s="568"/>
    </row>
    <row r="94" spans="1:8" ht="15">
      <c r="A94" s="32"/>
      <c r="B94" s="32"/>
      <c r="C94" s="566"/>
      <c r="D94" s="566"/>
      <c r="E94" s="32"/>
      <c r="F94" s="32"/>
      <c r="G94" s="568"/>
      <c r="H94" s="568"/>
    </row>
    <row r="95" spans="1:8" ht="15">
      <c r="A95" s="32"/>
      <c r="B95" s="32"/>
      <c r="C95" s="566"/>
      <c r="D95" s="566"/>
      <c r="E95" s="32"/>
      <c r="F95" s="32"/>
      <c r="G95" s="568"/>
      <c r="H95" s="568"/>
    </row>
    <row r="96" spans="1:8" ht="15">
      <c r="A96" s="32"/>
      <c r="B96" s="32"/>
      <c r="C96" s="566"/>
      <c r="D96" s="566"/>
      <c r="E96" s="32"/>
      <c r="F96" s="32"/>
      <c r="G96" s="568"/>
      <c r="H96" s="568"/>
    </row>
    <row r="97" spans="1:8" ht="15">
      <c r="A97" s="32"/>
      <c r="B97" s="32"/>
      <c r="C97" s="566"/>
      <c r="D97" s="566"/>
      <c r="E97" s="32"/>
      <c r="F97" s="32"/>
      <c r="G97" s="568"/>
      <c r="H97" s="568"/>
    </row>
    <row r="98" spans="1:8" ht="15">
      <c r="A98" s="32"/>
      <c r="B98" s="32"/>
      <c r="C98" s="566"/>
      <c r="D98" s="566"/>
      <c r="E98" s="32"/>
      <c r="F98" s="32"/>
      <c r="G98" s="568"/>
      <c r="H98" s="568"/>
    </row>
    <row r="99" spans="1:8" ht="15">
      <c r="A99" s="32"/>
      <c r="B99" s="32"/>
      <c r="C99" s="566"/>
      <c r="D99" s="566"/>
      <c r="E99" s="32"/>
      <c r="F99" s="32"/>
      <c r="G99" s="568"/>
      <c r="H99" s="568"/>
    </row>
    <row r="100" spans="1:8" ht="15">
      <c r="A100" s="32"/>
      <c r="B100" s="32"/>
      <c r="C100" s="566"/>
      <c r="D100" s="566"/>
      <c r="E100" s="32"/>
      <c r="F100" s="32"/>
      <c r="G100" s="568"/>
      <c r="H100" s="568"/>
    </row>
    <row r="101" spans="1:8" ht="15">
      <c r="A101" s="32"/>
      <c r="B101" s="32"/>
      <c r="C101" s="566"/>
      <c r="D101" s="566"/>
      <c r="E101" s="32"/>
      <c r="F101" s="32"/>
      <c r="G101" s="568"/>
      <c r="H101" s="568"/>
    </row>
    <row r="102" spans="1:8" ht="15">
      <c r="A102" s="32"/>
      <c r="B102" s="32"/>
      <c r="C102" s="566"/>
      <c r="D102" s="566"/>
      <c r="E102" s="32"/>
      <c r="F102" s="32"/>
      <c r="G102" s="568"/>
      <c r="H102" s="568"/>
    </row>
    <row r="103" spans="1:8" ht="15">
      <c r="A103" s="32"/>
      <c r="B103" s="32"/>
      <c r="C103" s="566"/>
      <c r="D103" s="566"/>
      <c r="E103" s="32"/>
      <c r="F103" s="32"/>
      <c r="G103" s="568"/>
      <c r="H103" s="568"/>
    </row>
    <row r="104" spans="1:6" ht="15">
      <c r="A104" s="32"/>
      <c r="B104" s="32"/>
      <c r="C104" s="31"/>
      <c r="D104" s="31"/>
      <c r="E104" s="32"/>
      <c r="F104" s="32"/>
    </row>
    <row r="105" spans="1:6" ht="15">
      <c r="A105" s="32"/>
      <c r="B105" s="32"/>
      <c r="C105" s="31"/>
      <c r="D105" s="31"/>
      <c r="E105" s="32"/>
      <c r="F105" s="32"/>
    </row>
    <row r="106" spans="1:6" ht="15">
      <c r="A106" s="32"/>
      <c r="B106" s="32"/>
      <c r="C106" s="31"/>
      <c r="D106" s="31"/>
      <c r="E106" s="32"/>
      <c r="F106" s="32"/>
    </row>
    <row r="107" spans="1:6" ht="15">
      <c r="A107" s="32"/>
      <c r="B107" s="32"/>
      <c r="C107" s="31"/>
      <c r="D107" s="31"/>
      <c r="E107" s="32"/>
      <c r="F107" s="32"/>
    </row>
    <row r="108" spans="1:6" ht="15">
      <c r="A108" s="32"/>
      <c r="B108" s="32"/>
      <c r="C108" s="31"/>
      <c r="D108" s="31"/>
      <c r="E108" s="32"/>
      <c r="F108" s="32"/>
    </row>
    <row r="109" spans="1:6" ht="15">
      <c r="A109" s="32"/>
      <c r="B109" s="32"/>
      <c r="C109" s="31"/>
      <c r="D109" s="31"/>
      <c r="E109" s="32"/>
      <c r="F109" s="32"/>
    </row>
    <row r="110" spans="1:6" ht="15">
      <c r="A110" s="32"/>
      <c r="B110" s="32"/>
      <c r="C110" s="31"/>
      <c r="D110" s="31"/>
      <c r="E110" s="32"/>
      <c r="F110" s="32"/>
    </row>
    <row r="111" spans="1:6" ht="15">
      <c r="A111" s="32"/>
      <c r="B111" s="32"/>
      <c r="C111" s="31"/>
      <c r="D111" s="31"/>
      <c r="E111" s="32"/>
      <c r="F111" s="32"/>
    </row>
    <row r="112" spans="1:6" ht="15">
      <c r="A112" s="32"/>
      <c r="B112" s="32"/>
      <c r="C112" s="31"/>
      <c r="D112" s="31"/>
      <c r="E112" s="32"/>
      <c r="F112" s="32"/>
    </row>
    <row r="113" spans="1:6" ht="15">
      <c r="A113" s="32"/>
      <c r="B113" s="32"/>
      <c r="C113" s="31"/>
      <c r="D113" s="31"/>
      <c r="E113" s="32"/>
      <c r="F113" s="32"/>
    </row>
    <row r="114" spans="1:6" ht="15">
      <c r="A114" s="32"/>
      <c r="B114" s="32"/>
      <c r="C114" s="31"/>
      <c r="D114" s="31"/>
      <c r="E114" s="32"/>
      <c r="F114" s="32"/>
    </row>
    <row r="115" spans="1:6" ht="15">
      <c r="A115" s="32"/>
      <c r="B115" s="32"/>
      <c r="C115" s="31"/>
      <c r="D115" s="31"/>
      <c r="E115" s="32"/>
      <c r="F115" s="32"/>
    </row>
    <row r="116" spans="1:6" ht="15">
      <c r="A116" s="32"/>
      <c r="B116" s="32"/>
      <c r="C116" s="31"/>
      <c r="D116" s="31"/>
      <c r="E116" s="32"/>
      <c r="F116" s="32"/>
    </row>
    <row r="117" spans="1:6" ht="15">
      <c r="A117" s="32"/>
      <c r="B117" s="32"/>
      <c r="C117" s="31"/>
      <c r="D117" s="31"/>
      <c r="E117" s="32"/>
      <c r="F117" s="32"/>
    </row>
    <row r="118" spans="1:6" ht="15">
      <c r="A118" s="32"/>
      <c r="B118" s="32"/>
      <c r="C118" s="31"/>
      <c r="D118" s="31"/>
      <c r="E118" s="32"/>
      <c r="F118" s="32"/>
    </row>
    <row r="119" spans="1:6" ht="15">
      <c r="A119" s="32"/>
      <c r="B119" s="32"/>
      <c r="C119" s="31"/>
      <c r="D119" s="31"/>
      <c r="E119" s="32"/>
      <c r="F119" s="32"/>
    </row>
    <row r="120" spans="1:6" ht="15">
      <c r="A120" s="32"/>
      <c r="B120" s="32"/>
      <c r="C120" s="31"/>
      <c r="D120" s="31"/>
      <c r="E120" s="32"/>
      <c r="F120" s="32"/>
    </row>
    <row r="121" spans="1:6" ht="15">
      <c r="A121" s="32"/>
      <c r="B121" s="32"/>
      <c r="C121" s="31"/>
      <c r="D121" s="31"/>
      <c r="E121" s="32"/>
      <c r="F121" s="32"/>
    </row>
    <row r="122" spans="1:6" ht="15">
      <c r="A122" s="32"/>
      <c r="B122" s="32"/>
      <c r="C122" s="31"/>
      <c r="D122" s="31"/>
      <c r="E122" s="32"/>
      <c r="F122" s="32"/>
    </row>
    <row r="123" spans="1:6" ht="15">
      <c r="A123" s="32"/>
      <c r="B123" s="32"/>
      <c r="C123" s="31"/>
      <c r="D123" s="31"/>
      <c r="E123" s="32"/>
      <c r="F123" s="32"/>
    </row>
    <row r="124" spans="1:6" ht="15">
      <c r="A124" s="32"/>
      <c r="B124" s="32"/>
      <c r="C124" s="31"/>
      <c r="D124" s="31"/>
      <c r="E124" s="32"/>
      <c r="F124" s="32"/>
    </row>
    <row r="125" spans="1:6" ht="15">
      <c r="A125" s="32"/>
      <c r="B125" s="32"/>
      <c r="C125" s="31"/>
      <c r="D125" s="31"/>
      <c r="E125" s="32"/>
      <c r="F125" s="32"/>
    </row>
    <row r="126" spans="1:6" ht="15">
      <c r="A126" s="32"/>
      <c r="B126" s="32"/>
      <c r="C126" s="31"/>
      <c r="D126" s="31"/>
      <c r="E126" s="32"/>
      <c r="F126" s="32"/>
    </row>
    <row r="127" spans="1:6" ht="15">
      <c r="A127" s="32"/>
      <c r="B127" s="32"/>
      <c r="C127" s="31"/>
      <c r="D127" s="31"/>
      <c r="E127" s="32"/>
      <c r="F127" s="32"/>
    </row>
    <row r="128" spans="1:6" ht="15">
      <c r="A128" s="32"/>
      <c r="B128" s="32"/>
      <c r="C128" s="31"/>
      <c r="D128" s="31"/>
      <c r="E128" s="32"/>
      <c r="F128" s="32"/>
    </row>
    <row r="129" spans="1:6" ht="15">
      <c r="A129" s="32"/>
      <c r="B129" s="32"/>
      <c r="C129" s="31"/>
      <c r="D129" s="31"/>
      <c r="E129" s="32"/>
      <c r="F129" s="32"/>
    </row>
    <row r="130" spans="1:6" ht="15">
      <c r="A130" s="32"/>
      <c r="B130" s="32"/>
      <c r="C130" s="31"/>
      <c r="D130" s="31"/>
      <c r="E130" s="32"/>
      <c r="F130" s="32"/>
    </row>
    <row r="131" spans="1:6" ht="15">
      <c r="A131" s="32"/>
      <c r="B131" s="32"/>
      <c r="C131" s="31"/>
      <c r="D131" s="31"/>
      <c r="E131" s="32"/>
      <c r="F131" s="32"/>
    </row>
    <row r="132" spans="1:6" ht="15">
      <c r="A132" s="32"/>
      <c r="B132" s="32"/>
      <c r="C132" s="31"/>
      <c r="D132" s="31"/>
      <c r="E132" s="32"/>
      <c r="F132" s="32"/>
    </row>
    <row r="133" spans="1:6" ht="15">
      <c r="A133" s="32"/>
      <c r="B133" s="32"/>
      <c r="C133" s="31"/>
      <c r="D133" s="31"/>
      <c r="E133" s="32"/>
      <c r="F133" s="32"/>
    </row>
    <row r="134" spans="1:6" ht="15">
      <c r="A134" s="32"/>
      <c r="B134" s="32"/>
      <c r="C134" s="31"/>
      <c r="D134" s="31"/>
      <c r="E134" s="32"/>
      <c r="F134" s="32"/>
    </row>
    <row r="135" spans="1:6" ht="15">
      <c r="A135" s="32"/>
      <c r="B135" s="32"/>
      <c r="C135" s="31"/>
      <c r="D135" s="31"/>
      <c r="E135" s="32"/>
      <c r="F135" s="32"/>
    </row>
    <row r="136" spans="1:6" ht="15">
      <c r="A136" s="32"/>
      <c r="B136" s="32"/>
      <c r="C136" s="31"/>
      <c r="D136" s="31"/>
      <c r="E136" s="32"/>
      <c r="F136" s="32"/>
    </row>
    <row r="137" spans="1:6" ht="15">
      <c r="A137" s="32"/>
      <c r="B137" s="32"/>
      <c r="C137" s="31"/>
      <c r="D137" s="31"/>
      <c r="E137" s="32"/>
      <c r="F137" s="32"/>
    </row>
    <row r="138" spans="1:6" ht="15">
      <c r="A138" s="32"/>
      <c r="B138" s="32"/>
      <c r="C138" s="31"/>
      <c r="D138" s="31"/>
      <c r="E138" s="32"/>
      <c r="F138" s="32"/>
    </row>
    <row r="139" spans="1:6" ht="15">
      <c r="A139" s="32"/>
      <c r="B139" s="32"/>
      <c r="C139" s="31"/>
      <c r="D139" s="31"/>
      <c r="E139" s="32"/>
      <c r="F139" s="32"/>
    </row>
    <row r="140" spans="1:6" ht="15">
      <c r="A140" s="32"/>
      <c r="B140" s="32"/>
      <c r="C140" s="31"/>
      <c r="D140" s="31"/>
      <c r="E140" s="32"/>
      <c r="F140" s="32"/>
    </row>
    <row r="141" spans="1:6" ht="15">
      <c r="A141" s="32"/>
      <c r="B141" s="32"/>
      <c r="C141" s="31"/>
      <c r="D141" s="31"/>
      <c r="E141" s="32"/>
      <c r="F141" s="32"/>
    </row>
    <row r="142" spans="1:6" ht="15">
      <c r="A142" s="32"/>
      <c r="B142" s="32"/>
      <c r="C142" s="31"/>
      <c r="D142" s="31"/>
      <c r="E142" s="32"/>
      <c r="F142" s="32"/>
    </row>
    <row r="143" spans="1:6" ht="15">
      <c r="A143" s="32"/>
      <c r="B143" s="32"/>
      <c r="C143" s="31"/>
      <c r="D143" s="31"/>
      <c r="E143" s="32"/>
      <c r="F143" s="32"/>
    </row>
    <row r="144" spans="1:6" ht="15">
      <c r="A144" s="32"/>
      <c r="B144" s="32"/>
      <c r="C144" s="31"/>
      <c r="D144" s="31"/>
      <c r="E144" s="32"/>
      <c r="F144" s="32"/>
    </row>
    <row r="145" spans="1:6" ht="15">
      <c r="A145" s="32"/>
      <c r="B145" s="32"/>
      <c r="C145" s="31"/>
      <c r="D145" s="31"/>
      <c r="E145" s="32"/>
      <c r="F145" s="32"/>
    </row>
    <row r="146" spans="1:6" ht="15">
      <c r="A146" s="32"/>
      <c r="B146" s="32"/>
      <c r="C146" s="31"/>
      <c r="D146" s="31"/>
      <c r="E146" s="32"/>
      <c r="F146" s="32"/>
    </row>
    <row r="147" spans="1:6" ht="15">
      <c r="A147" s="32"/>
      <c r="B147" s="32"/>
      <c r="C147" s="31"/>
      <c r="D147" s="31"/>
      <c r="E147" s="32"/>
      <c r="F147" s="32"/>
    </row>
    <row r="148" spans="1:6" ht="15">
      <c r="A148" s="32"/>
      <c r="B148" s="32"/>
      <c r="C148" s="31"/>
      <c r="D148" s="31"/>
      <c r="E148" s="32"/>
      <c r="F148" s="32"/>
    </row>
    <row r="149" spans="1:6" ht="15">
      <c r="A149" s="32"/>
      <c r="B149" s="32"/>
      <c r="C149" s="31"/>
      <c r="D149" s="31"/>
      <c r="E149" s="32"/>
      <c r="F149" s="32"/>
    </row>
    <row r="150" spans="1:6" ht="15">
      <c r="A150" s="32"/>
      <c r="B150" s="32"/>
      <c r="C150" s="31"/>
      <c r="D150" s="31"/>
      <c r="E150" s="32"/>
      <c r="F150" s="32"/>
    </row>
    <row r="151" spans="1:6" ht="15">
      <c r="A151" s="32"/>
      <c r="B151" s="32"/>
      <c r="C151" s="31"/>
      <c r="D151" s="31"/>
      <c r="E151" s="32"/>
      <c r="F151" s="32"/>
    </row>
    <row r="152" spans="1:6" ht="15">
      <c r="A152" s="32"/>
      <c r="B152" s="32"/>
      <c r="C152" s="31"/>
      <c r="D152" s="31"/>
      <c r="E152" s="32"/>
      <c r="F152" s="32"/>
    </row>
    <row r="153" spans="1:6" ht="15">
      <c r="A153" s="32"/>
      <c r="B153" s="32"/>
      <c r="C153" s="31"/>
      <c r="D153" s="31"/>
      <c r="E153" s="32"/>
      <c r="F153" s="32"/>
    </row>
    <row r="154" spans="1:6" ht="15">
      <c r="A154" s="32"/>
      <c r="B154" s="32"/>
      <c r="C154" s="31"/>
      <c r="D154" s="31"/>
      <c r="E154" s="32"/>
      <c r="F154" s="32"/>
    </row>
    <row r="155" spans="1:6" ht="15">
      <c r="A155" s="32"/>
      <c r="B155" s="32"/>
      <c r="C155" s="31"/>
      <c r="D155" s="31"/>
      <c r="E155" s="32"/>
      <c r="F155" s="32"/>
    </row>
    <row r="156" spans="1:6" ht="15">
      <c r="A156" s="32"/>
      <c r="B156" s="32"/>
      <c r="C156" s="31"/>
      <c r="D156" s="31"/>
      <c r="E156" s="32"/>
      <c r="F156" s="32"/>
    </row>
    <row r="157" spans="1:6" ht="15">
      <c r="A157" s="32"/>
      <c r="B157" s="32"/>
      <c r="C157" s="31"/>
      <c r="D157" s="31"/>
      <c r="E157" s="32"/>
      <c r="F157" s="32"/>
    </row>
    <row r="158" spans="1:6" ht="15">
      <c r="A158" s="32"/>
      <c r="B158" s="32"/>
      <c r="C158" s="31"/>
      <c r="D158" s="31"/>
      <c r="E158" s="32"/>
      <c r="F158" s="32"/>
    </row>
    <row r="159" spans="1:6" ht="15">
      <c r="A159" s="32"/>
      <c r="B159" s="32"/>
      <c r="C159" s="31"/>
      <c r="D159" s="31"/>
      <c r="E159" s="32"/>
      <c r="F159" s="32"/>
    </row>
    <row r="160" spans="1:6" ht="15">
      <c r="A160" s="32"/>
      <c r="B160" s="32"/>
      <c r="C160" s="31"/>
      <c r="D160" s="31"/>
      <c r="E160" s="32"/>
      <c r="F160" s="32"/>
    </row>
    <row r="161" spans="1:6" ht="15">
      <c r="A161" s="32"/>
      <c r="B161" s="32"/>
      <c r="C161" s="31"/>
      <c r="D161" s="31"/>
      <c r="E161" s="32"/>
      <c r="F161" s="32"/>
    </row>
    <row r="162" spans="1:6" ht="15">
      <c r="A162" s="32"/>
      <c r="B162" s="32"/>
      <c r="C162" s="31"/>
      <c r="D162" s="31"/>
      <c r="E162" s="32"/>
      <c r="F162" s="32"/>
    </row>
    <row r="163" spans="1:6" ht="15">
      <c r="A163" s="32"/>
      <c r="B163" s="32"/>
      <c r="C163" s="31"/>
      <c r="D163" s="31"/>
      <c r="E163" s="32"/>
      <c r="F163" s="32"/>
    </row>
    <row r="164" spans="1:6" ht="15">
      <c r="A164" s="32"/>
      <c r="B164" s="32"/>
      <c r="C164" s="31"/>
      <c r="D164" s="31"/>
      <c r="E164" s="32"/>
      <c r="F164" s="32"/>
    </row>
    <row r="165" spans="1:6" ht="15">
      <c r="A165" s="32"/>
      <c r="B165" s="32"/>
      <c r="C165" s="31"/>
      <c r="D165" s="31"/>
      <c r="E165" s="32"/>
      <c r="F165" s="32"/>
    </row>
    <row r="166" spans="1:6" ht="15">
      <c r="A166" s="32"/>
      <c r="B166" s="32"/>
      <c r="C166" s="31"/>
      <c r="D166" s="31"/>
      <c r="E166" s="32"/>
      <c r="F166" s="32"/>
    </row>
    <row r="167" spans="1:6" ht="15">
      <c r="A167" s="32"/>
      <c r="B167" s="32"/>
      <c r="C167" s="31"/>
      <c r="D167" s="31"/>
      <c r="E167" s="32"/>
      <c r="F167" s="32"/>
    </row>
    <row r="168" spans="1:6" ht="15">
      <c r="A168" s="32"/>
      <c r="B168" s="32"/>
      <c r="C168" s="31"/>
      <c r="D168" s="31"/>
      <c r="E168" s="32"/>
      <c r="F168" s="32"/>
    </row>
    <row r="169" spans="1:6" ht="15">
      <c r="A169" s="32"/>
      <c r="B169" s="32"/>
      <c r="C169" s="31"/>
      <c r="D169" s="31"/>
      <c r="E169" s="32"/>
      <c r="F169" s="32"/>
    </row>
    <row r="170" spans="1:6" ht="15">
      <c r="A170" s="32"/>
      <c r="B170" s="32"/>
      <c r="C170" s="31"/>
      <c r="D170" s="31"/>
      <c r="E170" s="32"/>
      <c r="F170" s="32"/>
    </row>
    <row r="171" spans="1:6" ht="15">
      <c r="A171" s="32"/>
      <c r="B171" s="32"/>
      <c r="C171" s="31"/>
      <c r="D171" s="31"/>
      <c r="E171" s="32"/>
      <c r="F171" s="32"/>
    </row>
    <row r="172" spans="1:6" ht="15">
      <c r="A172" s="32"/>
      <c r="B172" s="32"/>
      <c r="C172" s="31"/>
      <c r="D172" s="31"/>
      <c r="E172" s="32"/>
      <c r="F172" s="32"/>
    </row>
    <row r="173" spans="1:6" ht="15">
      <c r="A173" s="32"/>
      <c r="B173" s="32"/>
      <c r="C173" s="31"/>
      <c r="D173" s="31"/>
      <c r="E173" s="32"/>
      <c r="F173" s="32"/>
    </row>
    <row r="174" spans="1:6" ht="15">
      <c r="A174" s="32"/>
      <c r="B174" s="32"/>
      <c r="C174" s="31"/>
      <c r="D174" s="31"/>
      <c r="E174" s="32"/>
      <c r="F174" s="32"/>
    </row>
    <row r="175" spans="1:6" ht="15">
      <c r="A175" s="32"/>
      <c r="B175" s="32"/>
      <c r="C175" s="31"/>
      <c r="D175" s="31"/>
      <c r="E175" s="32"/>
      <c r="F175" s="32"/>
    </row>
    <row r="176" spans="1:6" ht="15">
      <c r="A176" s="32"/>
      <c r="B176" s="32"/>
      <c r="C176" s="31"/>
      <c r="D176" s="31"/>
      <c r="E176" s="32"/>
      <c r="F176" s="32"/>
    </row>
    <row r="177" spans="1:6" ht="15">
      <c r="A177" s="32"/>
      <c r="B177" s="32"/>
      <c r="C177" s="31"/>
      <c r="D177" s="31"/>
      <c r="E177" s="32"/>
      <c r="F177" s="32"/>
    </row>
    <row r="178" spans="1:6" ht="15">
      <c r="A178" s="32"/>
      <c r="B178" s="32"/>
      <c r="C178" s="31"/>
      <c r="D178" s="31"/>
      <c r="E178" s="32"/>
      <c r="F178" s="32"/>
    </row>
    <row r="179" spans="1:6" ht="15">
      <c r="A179" s="32"/>
      <c r="B179" s="32"/>
      <c r="C179" s="31"/>
      <c r="D179" s="31"/>
      <c r="E179" s="32"/>
      <c r="F179" s="32"/>
    </row>
    <row r="180" spans="1:6" ht="15">
      <c r="A180" s="32"/>
      <c r="B180" s="32"/>
      <c r="C180" s="31"/>
      <c r="D180" s="31"/>
      <c r="E180" s="32"/>
      <c r="F180" s="32"/>
    </row>
    <row r="181" spans="1:6" ht="15">
      <c r="A181" s="32"/>
      <c r="B181" s="32"/>
      <c r="C181" s="31"/>
      <c r="D181" s="31"/>
      <c r="E181" s="32"/>
      <c r="F181" s="32"/>
    </row>
    <row r="182" spans="1:6" ht="15">
      <c r="A182" s="32"/>
      <c r="B182" s="32"/>
      <c r="C182" s="31"/>
      <c r="D182" s="31"/>
      <c r="E182" s="32"/>
      <c r="F182" s="32"/>
    </row>
    <row r="183" spans="1:6" ht="15">
      <c r="A183" s="32"/>
      <c r="B183" s="32"/>
      <c r="C183" s="31"/>
      <c r="D183" s="31"/>
      <c r="E183" s="32"/>
      <c r="F183" s="32"/>
    </row>
    <row r="184" spans="1:6" ht="15">
      <c r="A184" s="32"/>
      <c r="B184" s="32"/>
      <c r="C184" s="31"/>
      <c r="D184" s="31"/>
      <c r="E184" s="32"/>
      <c r="F184" s="32"/>
    </row>
    <row r="185" spans="1:6" ht="15">
      <c r="A185" s="32"/>
      <c r="B185" s="32"/>
      <c r="C185" s="31"/>
      <c r="D185" s="31"/>
      <c r="E185" s="32"/>
      <c r="F185" s="32"/>
    </row>
    <row r="186" spans="1:6" ht="15">
      <c r="A186" s="32"/>
      <c r="B186" s="32"/>
      <c r="C186" s="31"/>
      <c r="D186" s="31"/>
      <c r="E186" s="32"/>
      <c r="F186" s="32"/>
    </row>
    <row r="187" spans="1:6" ht="15">
      <c r="A187" s="32"/>
      <c r="B187" s="32"/>
      <c r="C187" s="31"/>
      <c r="D187" s="31"/>
      <c r="E187" s="32"/>
      <c r="F187" s="32"/>
    </row>
    <row r="188" spans="1:6" ht="15">
      <c r="A188" s="32"/>
      <c r="B188" s="32"/>
      <c r="C188" s="31"/>
      <c r="D188" s="31"/>
      <c r="E188" s="32"/>
      <c r="F188" s="32"/>
    </row>
    <row r="189" spans="1:6" ht="15">
      <c r="A189" s="32"/>
      <c r="B189" s="32"/>
      <c r="C189" s="31"/>
      <c r="D189" s="31"/>
      <c r="E189" s="32"/>
      <c r="F189" s="32"/>
    </row>
    <row r="190" spans="1:6" ht="15">
      <c r="A190" s="32"/>
      <c r="B190" s="32"/>
      <c r="C190" s="31"/>
      <c r="D190" s="31"/>
      <c r="E190" s="32"/>
      <c r="F190" s="32"/>
    </row>
    <row r="191" spans="1:6" ht="15">
      <c r="A191" s="32"/>
      <c r="B191" s="32"/>
      <c r="C191" s="31"/>
      <c r="D191" s="31"/>
      <c r="E191" s="32"/>
      <c r="F191" s="32"/>
    </row>
    <row r="192" spans="1:6" ht="15">
      <c r="A192" s="32"/>
      <c r="B192" s="32"/>
      <c r="C192" s="31"/>
      <c r="D192" s="31"/>
      <c r="E192" s="32"/>
      <c r="F192" s="32"/>
    </row>
    <row r="193" spans="1:6" ht="15">
      <c r="A193" s="32"/>
      <c r="B193" s="32"/>
      <c r="C193" s="31"/>
      <c r="D193" s="31"/>
      <c r="E193" s="32"/>
      <c r="F193" s="32"/>
    </row>
    <row r="194" spans="1:6" ht="15">
      <c r="A194" s="32"/>
      <c r="B194" s="32"/>
      <c r="C194" s="31"/>
      <c r="D194" s="31"/>
      <c r="E194" s="32"/>
      <c r="F194" s="32"/>
    </row>
    <row r="195" spans="1:6" ht="15">
      <c r="A195" s="32"/>
      <c r="B195" s="32"/>
      <c r="C195" s="31"/>
      <c r="D195" s="31"/>
      <c r="E195" s="32"/>
      <c r="F195" s="32"/>
    </row>
    <row r="196" spans="1:6" ht="15">
      <c r="A196" s="32"/>
      <c r="B196" s="32"/>
      <c r="C196" s="31"/>
      <c r="D196" s="31"/>
      <c r="E196" s="32"/>
      <c r="F196" s="32"/>
    </row>
    <row r="197" spans="1:6" ht="15">
      <c r="A197" s="32"/>
      <c r="B197" s="32"/>
      <c r="C197" s="31"/>
      <c r="D197" s="31"/>
      <c r="E197" s="32"/>
      <c r="F197" s="32"/>
    </row>
    <row r="198" spans="1:6" ht="15">
      <c r="A198" s="32"/>
      <c r="B198" s="32"/>
      <c r="C198" s="31"/>
      <c r="D198" s="31"/>
      <c r="E198" s="32"/>
      <c r="F198" s="32"/>
    </row>
    <row r="199" spans="1:6" ht="15">
      <c r="A199" s="32"/>
      <c r="B199" s="32"/>
      <c r="C199" s="31"/>
      <c r="D199" s="31"/>
      <c r="E199" s="32"/>
      <c r="F199" s="32"/>
    </row>
    <row r="200" spans="1:6" ht="15">
      <c r="A200" s="32"/>
      <c r="B200" s="32"/>
      <c r="C200" s="31"/>
      <c r="D200" s="31"/>
      <c r="E200" s="32"/>
      <c r="F200" s="32"/>
    </row>
    <row r="201" spans="1:6" ht="15">
      <c r="A201" s="32"/>
      <c r="B201" s="32"/>
      <c r="C201" s="31"/>
      <c r="D201" s="31"/>
      <c r="E201" s="32"/>
      <c r="F201" s="32"/>
    </row>
    <row r="202" spans="1:6" ht="15">
      <c r="A202" s="32"/>
      <c r="B202" s="32"/>
      <c r="C202" s="31"/>
      <c r="D202" s="31"/>
      <c r="E202" s="32"/>
      <c r="F202" s="32"/>
    </row>
    <row r="203" spans="1:6" ht="15">
      <c r="A203" s="32"/>
      <c r="B203" s="32"/>
      <c r="C203" s="31"/>
      <c r="D203" s="31"/>
      <c r="E203" s="32"/>
      <c r="F203" s="32"/>
    </row>
    <row r="204" spans="1:6" ht="15">
      <c r="A204" s="32"/>
      <c r="B204" s="32"/>
      <c r="C204" s="31"/>
      <c r="D204" s="31"/>
      <c r="E204" s="32"/>
      <c r="F204" s="32"/>
    </row>
    <row r="205" spans="1:6" ht="15">
      <c r="A205" s="32"/>
      <c r="B205" s="32"/>
      <c r="C205" s="31"/>
      <c r="D205" s="31"/>
      <c r="E205" s="32"/>
      <c r="F205" s="32"/>
    </row>
    <row r="206" spans="1:6" ht="15">
      <c r="A206" s="32"/>
      <c r="B206" s="32"/>
      <c r="C206" s="31"/>
      <c r="D206" s="31"/>
      <c r="E206" s="32"/>
      <c r="F206" s="32"/>
    </row>
    <row r="207" spans="1:6" ht="15">
      <c r="A207" s="32"/>
      <c r="B207" s="32"/>
      <c r="C207" s="31"/>
      <c r="D207" s="31"/>
      <c r="E207" s="32"/>
      <c r="F207" s="32"/>
    </row>
    <row r="208" spans="1:6" ht="15">
      <c r="A208" s="32"/>
      <c r="B208" s="32"/>
      <c r="C208" s="31"/>
      <c r="D208" s="31"/>
      <c r="E208" s="32"/>
      <c r="F208" s="32"/>
    </row>
    <row r="209" spans="1:6" ht="15">
      <c r="A209" s="32"/>
      <c r="B209" s="32"/>
      <c r="C209" s="31"/>
      <c r="D209" s="31"/>
      <c r="E209" s="32"/>
      <c r="F209" s="32"/>
    </row>
    <row r="210" spans="1:6" ht="15">
      <c r="A210" s="32"/>
      <c r="B210" s="32"/>
      <c r="C210" s="31"/>
      <c r="D210" s="31"/>
      <c r="E210" s="32"/>
      <c r="F210" s="32"/>
    </row>
    <row r="211" spans="1:6" ht="15">
      <c r="A211" s="32"/>
      <c r="B211" s="32"/>
      <c r="C211" s="31"/>
      <c r="D211" s="31"/>
      <c r="E211" s="32"/>
      <c r="F211" s="32"/>
    </row>
    <row r="212" spans="1:6" ht="15">
      <c r="A212" s="32"/>
      <c r="B212" s="32"/>
      <c r="C212" s="31"/>
      <c r="D212" s="31"/>
      <c r="E212" s="32"/>
      <c r="F212" s="32"/>
    </row>
    <row r="213" spans="1:6" ht="15">
      <c r="A213" s="32"/>
      <c r="B213" s="32"/>
      <c r="C213" s="31"/>
      <c r="D213" s="31"/>
      <c r="E213" s="32"/>
      <c r="F213" s="32"/>
    </row>
    <row r="214" spans="1:6" ht="15">
      <c r="A214" s="32"/>
      <c r="B214" s="32"/>
      <c r="C214" s="31"/>
      <c r="D214" s="31"/>
      <c r="E214" s="32"/>
      <c r="F214" s="32"/>
    </row>
    <row r="215" spans="1:6" ht="15">
      <c r="A215" s="32"/>
      <c r="B215" s="32"/>
      <c r="C215" s="31"/>
      <c r="D215" s="31"/>
      <c r="E215" s="32"/>
      <c r="F215" s="32"/>
    </row>
    <row r="216" spans="1:6" ht="15">
      <c r="A216" s="32"/>
      <c r="B216" s="32"/>
      <c r="C216" s="31"/>
      <c r="D216" s="31"/>
      <c r="E216" s="32"/>
      <c r="F216" s="32"/>
    </row>
    <row r="217" spans="1:6" ht="15">
      <c r="A217" s="32"/>
      <c r="B217" s="32"/>
      <c r="C217" s="31"/>
      <c r="D217" s="31"/>
      <c r="E217" s="32"/>
      <c r="F217" s="32"/>
    </row>
    <row r="218" spans="1:6" ht="15">
      <c r="A218" s="32"/>
      <c r="B218" s="32"/>
      <c r="C218" s="31"/>
      <c r="D218" s="31"/>
      <c r="E218" s="32"/>
      <c r="F218" s="32"/>
    </row>
    <row r="219" spans="1:6" ht="15">
      <c r="A219" s="32"/>
      <c r="B219" s="32"/>
      <c r="C219" s="31"/>
      <c r="D219" s="31"/>
      <c r="E219" s="32"/>
      <c r="F219" s="32"/>
    </row>
    <row r="220" spans="1:6" ht="15">
      <c r="A220" s="32"/>
      <c r="B220" s="32"/>
      <c r="C220" s="31"/>
      <c r="D220" s="31"/>
      <c r="E220" s="32"/>
      <c r="F220" s="32"/>
    </row>
    <row r="221" spans="1:6" ht="15">
      <c r="A221" s="32"/>
      <c r="B221" s="32"/>
      <c r="C221" s="31"/>
      <c r="D221" s="31"/>
      <c r="E221" s="32"/>
      <c r="F221" s="32"/>
    </row>
    <row r="222" spans="1:6" ht="15">
      <c r="A222" s="32"/>
      <c r="B222" s="32"/>
      <c r="C222" s="31"/>
      <c r="D222" s="31"/>
      <c r="E222" s="32"/>
      <c r="F222" s="32"/>
    </row>
    <row r="223" spans="1:6" ht="15">
      <c r="A223" s="32"/>
      <c r="B223" s="32"/>
      <c r="C223" s="31"/>
      <c r="D223" s="31"/>
      <c r="E223" s="32"/>
      <c r="F223" s="32"/>
    </row>
    <row r="224" spans="1:6" ht="15">
      <c r="A224" s="32"/>
      <c r="B224" s="32"/>
      <c r="C224" s="31"/>
      <c r="D224" s="31"/>
      <c r="E224" s="32"/>
      <c r="F224" s="32"/>
    </row>
    <row r="225" spans="1:6" ht="15">
      <c r="A225" s="32"/>
      <c r="B225" s="32"/>
      <c r="C225" s="31"/>
      <c r="D225" s="31"/>
      <c r="E225" s="32"/>
      <c r="F225" s="32"/>
    </row>
    <row r="226" spans="1:6" ht="15">
      <c r="A226" s="32"/>
      <c r="B226" s="32"/>
      <c r="C226" s="31"/>
      <c r="D226" s="31"/>
      <c r="E226" s="32"/>
      <c r="F226" s="32"/>
    </row>
    <row r="227" spans="1:6" ht="15">
      <c r="A227" s="32"/>
      <c r="B227" s="32"/>
      <c r="C227" s="31"/>
      <c r="D227" s="31"/>
      <c r="E227" s="32"/>
      <c r="F227" s="32"/>
    </row>
    <row r="228" spans="1:6" ht="15">
      <c r="A228" s="32"/>
      <c r="B228" s="32"/>
      <c r="C228" s="31"/>
      <c r="D228" s="31"/>
      <c r="E228" s="32"/>
      <c r="F228" s="32"/>
    </row>
    <row r="229" spans="1:6" ht="15">
      <c r="A229" s="32"/>
      <c r="B229" s="32"/>
      <c r="C229" s="31"/>
      <c r="D229" s="31"/>
      <c r="E229" s="32"/>
      <c r="F229" s="32"/>
    </row>
    <row r="230" spans="1:6" ht="15">
      <c r="A230" s="32"/>
      <c r="B230" s="32"/>
      <c r="C230" s="31"/>
      <c r="D230" s="31"/>
      <c r="E230" s="32"/>
      <c r="F230" s="32"/>
    </row>
    <row r="231" spans="1:6" ht="15">
      <c r="A231" s="32"/>
      <c r="B231" s="32"/>
      <c r="C231" s="31"/>
      <c r="D231" s="31"/>
      <c r="E231" s="32"/>
      <c r="F231" s="32"/>
    </row>
    <row r="232" spans="1:6" ht="15">
      <c r="A232" s="32"/>
      <c r="B232" s="32"/>
      <c r="C232" s="31"/>
      <c r="D232" s="31"/>
      <c r="E232" s="32"/>
      <c r="F232" s="32"/>
    </row>
    <row r="233" spans="1:6" ht="15">
      <c r="A233" s="32"/>
      <c r="B233" s="32"/>
      <c r="C233" s="31"/>
      <c r="D233" s="31"/>
      <c r="E233" s="32"/>
      <c r="F233" s="32"/>
    </row>
    <row r="234" spans="1:6" ht="15">
      <c r="A234" s="32"/>
      <c r="B234" s="32"/>
      <c r="C234" s="31"/>
      <c r="D234" s="31"/>
      <c r="E234" s="32"/>
      <c r="F234" s="32"/>
    </row>
    <row r="235" spans="1:6" ht="15">
      <c r="A235" s="32"/>
      <c r="B235" s="32"/>
      <c r="C235" s="31"/>
      <c r="D235" s="31"/>
      <c r="E235" s="32"/>
      <c r="F235" s="32"/>
    </row>
    <row r="236" spans="1:6" ht="15">
      <c r="A236" s="32"/>
      <c r="B236" s="32"/>
      <c r="C236" s="31"/>
      <c r="D236" s="31"/>
      <c r="E236" s="32"/>
      <c r="F236" s="32"/>
    </row>
    <row r="237" spans="1:6" ht="15">
      <c r="A237" s="32"/>
      <c r="B237" s="32"/>
      <c r="C237" s="31"/>
      <c r="D237" s="31"/>
      <c r="E237" s="32"/>
      <c r="F237" s="32"/>
    </row>
    <row r="238" spans="1:6" ht="15">
      <c r="A238" s="32"/>
      <c r="B238" s="32"/>
      <c r="C238" s="31"/>
      <c r="D238" s="31"/>
      <c r="E238" s="32"/>
      <c r="F238" s="32"/>
    </row>
    <row r="239" spans="1:6" ht="15">
      <c r="A239" s="32"/>
      <c r="B239" s="32"/>
      <c r="C239" s="31"/>
      <c r="D239" s="31"/>
      <c r="E239" s="32"/>
      <c r="F239" s="32"/>
    </row>
    <row r="240" spans="1:6" ht="15">
      <c r="A240" s="32"/>
      <c r="B240" s="32"/>
      <c r="C240" s="31"/>
      <c r="D240" s="31"/>
      <c r="E240" s="32"/>
      <c r="F240" s="32"/>
    </row>
    <row r="241" spans="1:6" ht="15">
      <c r="A241" s="32"/>
      <c r="B241" s="32"/>
      <c r="C241" s="31"/>
      <c r="D241" s="31"/>
      <c r="E241" s="32"/>
      <c r="F241" s="32"/>
    </row>
    <row r="242" spans="1:6" ht="15">
      <c r="A242" s="32"/>
      <c r="B242" s="32"/>
      <c r="C242" s="31"/>
      <c r="D242" s="31"/>
      <c r="E242" s="32"/>
      <c r="F242" s="32"/>
    </row>
    <row r="243" spans="1:6" ht="15">
      <c r="A243" s="32"/>
      <c r="B243" s="32"/>
      <c r="C243" s="31"/>
      <c r="D243" s="31"/>
      <c r="E243" s="32"/>
      <c r="F243" s="32"/>
    </row>
    <row r="244" spans="1:6" ht="15">
      <c r="A244" s="32"/>
      <c r="B244" s="32"/>
      <c r="C244" s="31"/>
      <c r="D244" s="31"/>
      <c r="E244" s="32"/>
      <c r="F244" s="32"/>
    </row>
    <row r="245" spans="1:6" ht="15">
      <c r="A245" s="32"/>
      <c r="B245" s="32"/>
      <c r="C245" s="31"/>
      <c r="D245" s="31"/>
      <c r="E245" s="32"/>
      <c r="F245" s="32"/>
    </row>
    <row r="246" spans="1:6" ht="15">
      <c r="A246" s="32"/>
      <c r="B246" s="32"/>
      <c r="C246" s="31"/>
      <c r="D246" s="31"/>
      <c r="E246" s="32"/>
      <c r="F246" s="32"/>
    </row>
    <row r="247" spans="1:6" ht="15">
      <c r="A247" s="32"/>
      <c r="B247" s="32"/>
      <c r="C247" s="31"/>
      <c r="D247" s="31"/>
      <c r="E247" s="32"/>
      <c r="F247" s="32"/>
    </row>
    <row r="248" spans="1:6" ht="15">
      <c r="A248" s="32"/>
      <c r="B248" s="32"/>
      <c r="C248" s="31"/>
      <c r="D248" s="31"/>
      <c r="E248" s="32"/>
      <c r="F248" s="32"/>
    </row>
    <row r="249" spans="1:6" ht="15">
      <c r="A249" s="32"/>
      <c r="B249" s="32"/>
      <c r="C249" s="31"/>
      <c r="D249" s="31"/>
      <c r="E249" s="32"/>
      <c r="F249" s="32"/>
    </row>
    <row r="250" spans="1:6" ht="15">
      <c r="A250" s="32"/>
      <c r="B250" s="32"/>
      <c r="C250" s="31"/>
      <c r="D250" s="31"/>
      <c r="E250" s="32"/>
      <c r="F250" s="32"/>
    </row>
    <row r="251" spans="1:6" ht="15">
      <c r="A251" s="32"/>
      <c r="B251" s="32"/>
      <c r="C251" s="31"/>
      <c r="D251" s="31"/>
      <c r="E251" s="32"/>
      <c r="F251" s="32"/>
    </row>
    <row r="252" spans="1:6" ht="15">
      <c r="A252" s="32"/>
      <c r="B252" s="32"/>
      <c r="C252" s="31"/>
      <c r="D252" s="31"/>
      <c r="E252" s="32"/>
      <c r="F252" s="32"/>
    </row>
    <row r="253" spans="1:6" ht="15">
      <c r="A253" s="32"/>
      <c r="B253" s="32"/>
      <c r="C253" s="31"/>
      <c r="D253" s="31"/>
      <c r="E253" s="32"/>
      <c r="F253" s="32"/>
    </row>
    <row r="254" spans="1:6" ht="15">
      <c r="A254" s="32"/>
      <c r="B254" s="32"/>
      <c r="C254" s="31"/>
      <c r="D254" s="31"/>
      <c r="E254" s="32"/>
      <c r="F254" s="32"/>
    </row>
    <row r="255" spans="1:6" ht="15">
      <c r="A255" s="32"/>
      <c r="B255" s="32"/>
      <c r="C255" s="31"/>
      <c r="D255" s="31"/>
      <c r="E255" s="32"/>
      <c r="F255" s="32"/>
    </row>
    <row r="256" spans="1:6" ht="15">
      <c r="A256" s="32"/>
      <c r="B256" s="32"/>
      <c r="C256" s="31"/>
      <c r="D256" s="31"/>
      <c r="E256" s="32"/>
      <c r="F256" s="32"/>
    </row>
    <row r="257" spans="1:6" ht="15">
      <c r="A257" s="32"/>
      <c r="B257" s="32"/>
      <c r="C257" s="31"/>
      <c r="D257" s="31"/>
      <c r="E257" s="32"/>
      <c r="F257" s="32"/>
    </row>
    <row r="258" spans="1:6" ht="15">
      <c r="A258" s="32"/>
      <c r="B258" s="32"/>
      <c r="C258" s="31"/>
      <c r="D258" s="31"/>
      <c r="E258" s="32"/>
      <c r="F258" s="32"/>
    </row>
    <row r="259" spans="1:6" ht="15">
      <c r="A259" s="32"/>
      <c r="B259" s="32"/>
      <c r="C259" s="31"/>
      <c r="D259" s="31"/>
      <c r="E259" s="32"/>
      <c r="F259" s="32"/>
    </row>
    <row r="260" spans="1:6" ht="15">
      <c r="A260" s="32"/>
      <c r="B260" s="32"/>
      <c r="C260" s="31"/>
      <c r="D260" s="31"/>
      <c r="E260" s="32"/>
      <c r="F260" s="32"/>
    </row>
    <row r="261" spans="1:6" ht="15">
      <c r="A261" s="32"/>
      <c r="B261" s="32"/>
      <c r="C261" s="31"/>
      <c r="D261" s="31"/>
      <c r="E261" s="32"/>
      <c r="F261" s="32"/>
    </row>
    <row r="262" spans="1:6" ht="15">
      <c r="A262" s="32"/>
      <c r="B262" s="32"/>
      <c r="C262" s="31"/>
      <c r="D262" s="31"/>
      <c r="E262" s="32"/>
      <c r="F262" s="32"/>
    </row>
    <row r="263" spans="1:6" ht="15">
      <c r="A263" s="32"/>
      <c r="B263" s="32"/>
      <c r="C263" s="31"/>
      <c r="D263" s="31"/>
      <c r="E263" s="32"/>
      <c r="F263" s="32"/>
    </row>
    <row r="264" spans="1:6" ht="15">
      <c r="A264" s="32"/>
      <c r="B264" s="32"/>
      <c r="C264" s="31"/>
      <c r="D264" s="31"/>
      <c r="E264" s="32"/>
      <c r="F264" s="32"/>
    </row>
    <row r="265" spans="1:6" ht="15">
      <c r="A265" s="32"/>
      <c r="B265" s="32"/>
      <c r="C265" s="31"/>
      <c r="D265" s="31"/>
      <c r="E265" s="32"/>
      <c r="F265" s="32"/>
    </row>
    <row r="266" spans="1:6" ht="15">
      <c r="A266" s="32"/>
      <c r="B266" s="32"/>
      <c r="C266" s="31"/>
      <c r="D266" s="31"/>
      <c r="E266" s="32"/>
      <c r="F266" s="32"/>
    </row>
    <row r="267" spans="1:6" ht="15">
      <c r="A267" s="32"/>
      <c r="B267" s="32"/>
      <c r="C267" s="31"/>
      <c r="D267" s="31"/>
      <c r="E267" s="32"/>
      <c r="F267" s="32"/>
    </row>
    <row r="268" spans="1:6" ht="15">
      <c r="A268" s="32"/>
      <c r="B268" s="32"/>
      <c r="C268" s="31"/>
      <c r="D268" s="31"/>
      <c r="E268" s="32"/>
      <c r="F268" s="32"/>
    </row>
    <row r="269" spans="1:6" ht="15">
      <c r="A269" s="32"/>
      <c r="B269" s="32"/>
      <c r="C269" s="31"/>
      <c r="D269" s="31"/>
      <c r="E269" s="32"/>
      <c r="F269" s="32"/>
    </row>
    <row r="270" spans="1:6" ht="15">
      <c r="A270" s="32"/>
      <c r="B270" s="32"/>
      <c r="C270" s="31"/>
      <c r="D270" s="31"/>
      <c r="E270" s="32"/>
      <c r="F270" s="32"/>
    </row>
    <row r="271" spans="1:6" ht="15">
      <c r="A271" s="32"/>
      <c r="B271" s="32"/>
      <c r="C271" s="31"/>
      <c r="D271" s="31"/>
      <c r="E271" s="32"/>
      <c r="F271" s="32"/>
    </row>
    <row r="272" spans="1:6" ht="15">
      <c r="A272" s="32"/>
      <c r="B272" s="32"/>
      <c r="C272" s="31"/>
      <c r="D272" s="31"/>
      <c r="E272" s="32"/>
      <c r="F272" s="32"/>
    </row>
    <row r="273" spans="1:6" ht="15">
      <c r="A273" s="32"/>
      <c r="B273" s="32"/>
      <c r="C273" s="31"/>
      <c r="D273" s="31"/>
      <c r="E273" s="32"/>
      <c r="F273" s="32"/>
    </row>
    <row r="274" spans="1:6" ht="15">
      <c r="A274" s="32"/>
      <c r="B274" s="32"/>
      <c r="C274" s="31"/>
      <c r="D274" s="31"/>
      <c r="E274" s="32"/>
      <c r="F274" s="32"/>
    </row>
    <row r="275" spans="1:6" ht="15">
      <c r="A275" s="32"/>
      <c r="B275" s="32"/>
      <c r="C275" s="31"/>
      <c r="D275" s="31"/>
      <c r="E275" s="32"/>
      <c r="F275" s="32"/>
    </row>
    <row r="276" spans="1:6" ht="15">
      <c r="A276" s="32"/>
      <c r="B276" s="32"/>
      <c r="C276" s="31"/>
      <c r="D276" s="31"/>
      <c r="E276" s="32"/>
      <c r="F276" s="32"/>
    </row>
    <row r="277" spans="1:6" ht="15">
      <c r="A277" s="32"/>
      <c r="B277" s="32"/>
      <c r="C277" s="31"/>
      <c r="D277" s="31"/>
      <c r="E277" s="32"/>
      <c r="F277" s="32"/>
    </row>
    <row r="278" spans="1:6" ht="15">
      <c r="A278" s="32"/>
      <c r="B278" s="32"/>
      <c r="C278" s="31"/>
      <c r="D278" s="31"/>
      <c r="E278" s="32"/>
      <c r="F278" s="32"/>
    </row>
    <row r="279" spans="1:6" ht="15">
      <c r="A279" s="32"/>
      <c r="B279" s="32"/>
      <c r="C279" s="31"/>
      <c r="D279" s="31"/>
      <c r="E279" s="32"/>
      <c r="F279" s="32"/>
    </row>
    <row r="280" spans="1:6" ht="15">
      <c r="A280" s="32"/>
      <c r="B280" s="32"/>
      <c r="C280" s="31"/>
      <c r="D280" s="31"/>
      <c r="E280" s="32"/>
      <c r="F280" s="32"/>
    </row>
    <row r="281" spans="1:6" ht="15">
      <c r="A281" s="32"/>
      <c r="B281" s="32"/>
      <c r="C281" s="31"/>
      <c r="D281" s="31"/>
      <c r="E281" s="32"/>
      <c r="F281" s="32"/>
    </row>
    <row r="282" spans="1:6" ht="15">
      <c r="A282" s="32"/>
      <c r="B282" s="32"/>
      <c r="C282" s="31"/>
      <c r="D282" s="31"/>
      <c r="E282" s="32"/>
      <c r="F282" s="32"/>
    </row>
    <row r="283" spans="1:6" ht="15">
      <c r="A283" s="32"/>
      <c r="B283" s="32"/>
      <c r="C283" s="31"/>
      <c r="D283" s="31"/>
      <c r="E283" s="32"/>
      <c r="F283" s="32"/>
    </row>
    <row r="284" spans="1:6" ht="15">
      <c r="A284" s="32"/>
      <c r="B284" s="32"/>
      <c r="C284" s="31"/>
      <c r="D284" s="31"/>
      <c r="E284" s="32"/>
      <c r="F284" s="32"/>
    </row>
    <row r="285" spans="1:6" ht="15">
      <c r="A285" s="32"/>
      <c r="B285" s="32"/>
      <c r="C285" s="31"/>
      <c r="D285" s="31"/>
      <c r="E285" s="32"/>
      <c r="F285" s="32"/>
    </row>
    <row r="286" spans="1:6" ht="15">
      <c r="A286" s="32"/>
      <c r="B286" s="32"/>
      <c r="C286" s="31"/>
      <c r="D286" s="31"/>
      <c r="E286" s="32"/>
      <c r="F286" s="32"/>
    </row>
    <row r="287" spans="1:6" ht="15">
      <c r="A287" s="32"/>
      <c r="B287" s="32"/>
      <c r="C287" s="31"/>
      <c r="D287" s="31"/>
      <c r="E287" s="32"/>
      <c r="F287" s="32"/>
    </row>
    <row r="288" spans="1:6" ht="15">
      <c r="A288" s="32"/>
      <c r="B288" s="32"/>
      <c r="C288" s="31"/>
      <c r="D288" s="31"/>
      <c r="E288" s="32"/>
      <c r="F288" s="32"/>
    </row>
    <row r="289" spans="1:6" ht="15">
      <c r="A289" s="32"/>
      <c r="B289" s="32"/>
      <c r="C289" s="31"/>
      <c r="D289" s="31"/>
      <c r="E289" s="32"/>
      <c r="F289" s="32"/>
    </row>
    <row r="290" spans="1:6" ht="15">
      <c r="A290" s="32"/>
      <c r="B290" s="32"/>
      <c r="C290" s="31"/>
      <c r="D290" s="31"/>
      <c r="E290" s="32"/>
      <c r="F290" s="32"/>
    </row>
    <row r="291" spans="1:6" ht="15">
      <c r="A291" s="32"/>
      <c r="B291" s="32"/>
      <c r="C291" s="31"/>
      <c r="D291" s="31"/>
      <c r="E291" s="32"/>
      <c r="F291" s="32"/>
    </row>
    <row r="292" spans="1:6" ht="15">
      <c r="A292" s="32"/>
      <c r="B292" s="32"/>
      <c r="C292" s="31"/>
      <c r="D292" s="31"/>
      <c r="E292" s="32"/>
      <c r="F292" s="32"/>
    </row>
    <row r="293" spans="1:6" ht="15">
      <c r="A293" s="32"/>
      <c r="B293" s="32"/>
      <c r="C293" s="31"/>
      <c r="D293" s="31"/>
      <c r="E293" s="32"/>
      <c r="F293" s="32"/>
    </row>
    <row r="294" spans="1:6" ht="15">
      <c r="A294" s="32"/>
      <c r="B294" s="32"/>
      <c r="C294" s="31"/>
      <c r="D294" s="31"/>
      <c r="E294" s="32"/>
      <c r="F294" s="32"/>
    </row>
    <row r="295" spans="1:6" ht="15">
      <c r="A295" s="32"/>
      <c r="B295" s="32"/>
      <c r="C295" s="31"/>
      <c r="D295" s="31"/>
      <c r="E295" s="32"/>
      <c r="F295" s="32"/>
    </row>
    <row r="296" spans="1:6" ht="15">
      <c r="A296" s="32"/>
      <c r="B296" s="32"/>
      <c r="C296" s="31"/>
      <c r="D296" s="31"/>
      <c r="E296" s="32"/>
      <c r="F296" s="32"/>
    </row>
    <row r="297" spans="1:6" ht="15">
      <c r="A297" s="32"/>
      <c r="B297" s="32"/>
      <c r="C297" s="31"/>
      <c r="D297" s="31"/>
      <c r="E297" s="32"/>
      <c r="F297" s="32"/>
    </row>
    <row r="298" spans="1:6" ht="15">
      <c r="A298" s="32"/>
      <c r="B298" s="32"/>
      <c r="C298" s="31"/>
      <c r="D298" s="31"/>
      <c r="E298" s="32"/>
      <c r="F298" s="32"/>
    </row>
    <row r="299" spans="1:6" ht="15">
      <c r="A299" s="32"/>
      <c r="B299" s="32"/>
      <c r="C299" s="31"/>
      <c r="D299" s="31"/>
      <c r="E299" s="32"/>
      <c r="F299" s="32"/>
    </row>
    <row r="300" spans="1:6" ht="15">
      <c r="A300" s="32"/>
      <c r="B300" s="32"/>
      <c r="C300" s="31"/>
      <c r="D300" s="31"/>
      <c r="E300" s="32"/>
      <c r="F300" s="32"/>
    </row>
    <row r="301" spans="1:6" ht="15">
      <c r="A301" s="32"/>
      <c r="B301" s="32"/>
      <c r="C301" s="31"/>
      <c r="D301" s="31"/>
      <c r="E301" s="32"/>
      <c r="F301" s="32"/>
    </row>
    <row r="302" spans="1:6" ht="15">
      <c r="A302" s="32"/>
      <c r="B302" s="32"/>
      <c r="C302" s="31"/>
      <c r="D302" s="31"/>
      <c r="E302" s="32"/>
      <c r="F302" s="32"/>
    </row>
    <row r="303" spans="1:6" ht="15">
      <c r="A303" s="32"/>
      <c r="B303" s="32"/>
      <c r="C303" s="31"/>
      <c r="D303" s="31"/>
      <c r="E303" s="32"/>
      <c r="F303" s="32"/>
    </row>
    <row r="304" spans="1:6" ht="15">
      <c r="A304" s="32"/>
      <c r="B304" s="32"/>
      <c r="C304" s="31"/>
      <c r="D304" s="31"/>
      <c r="E304" s="32"/>
      <c r="F304" s="32"/>
    </row>
    <row r="305" spans="1:6" ht="15">
      <c r="A305" s="32"/>
      <c r="B305" s="32"/>
      <c r="C305" s="31"/>
      <c r="D305" s="31"/>
      <c r="E305" s="32"/>
      <c r="F305" s="32"/>
    </row>
    <row r="306" spans="1:6" ht="15">
      <c r="A306" s="32"/>
      <c r="B306" s="32"/>
      <c r="C306" s="31"/>
      <c r="D306" s="31"/>
      <c r="E306" s="32"/>
      <c r="F306" s="32"/>
    </row>
    <row r="307" spans="1:6" ht="15">
      <c r="A307" s="32"/>
      <c r="B307" s="32"/>
      <c r="C307" s="31"/>
      <c r="D307" s="31"/>
      <c r="E307" s="32"/>
      <c r="F307" s="32"/>
    </row>
    <row r="308" spans="1:6" ht="15">
      <c r="A308" s="32"/>
      <c r="B308" s="32"/>
      <c r="C308" s="31"/>
      <c r="D308" s="31"/>
      <c r="E308" s="32"/>
      <c r="F308" s="32"/>
    </row>
    <row r="309" spans="1:6" ht="15">
      <c r="A309" s="32"/>
      <c r="B309" s="32"/>
      <c r="C309" s="31"/>
      <c r="D309" s="31"/>
      <c r="E309" s="32"/>
      <c r="F309" s="32"/>
    </row>
    <row r="310" spans="1:6" ht="15">
      <c r="A310" s="32"/>
      <c r="B310" s="32"/>
      <c r="C310" s="31"/>
      <c r="D310" s="31"/>
      <c r="E310" s="32"/>
      <c r="F310" s="32"/>
    </row>
    <row r="311" spans="1:6" ht="15">
      <c r="A311" s="32"/>
      <c r="B311" s="32"/>
      <c r="C311" s="31"/>
      <c r="D311" s="31"/>
      <c r="E311" s="32"/>
      <c r="F311" s="32"/>
    </row>
    <row r="312" spans="1:6" ht="15">
      <c r="A312" s="32"/>
      <c r="B312" s="32"/>
      <c r="C312" s="31"/>
      <c r="D312" s="31"/>
      <c r="E312" s="32"/>
      <c r="F312" s="32"/>
    </row>
    <row r="313" spans="1:6" ht="15">
      <c r="A313" s="32"/>
      <c r="B313" s="32"/>
      <c r="C313" s="31"/>
      <c r="D313" s="31"/>
      <c r="E313" s="32"/>
      <c r="F313" s="32"/>
    </row>
    <row r="314" spans="1:6" ht="15">
      <c r="A314" s="32"/>
      <c r="B314" s="32"/>
      <c r="C314" s="31"/>
      <c r="D314" s="31"/>
      <c r="E314" s="32"/>
      <c r="F314" s="32"/>
    </row>
    <row r="315" spans="1:6" ht="15">
      <c r="A315" s="32"/>
      <c r="B315" s="32"/>
      <c r="C315" s="31"/>
      <c r="D315" s="31"/>
      <c r="E315" s="32"/>
      <c r="F315" s="32"/>
    </row>
    <row r="316" spans="1:6" ht="15">
      <c r="A316" s="32"/>
      <c r="B316" s="32"/>
      <c r="C316" s="31"/>
      <c r="D316" s="31"/>
      <c r="E316" s="32"/>
      <c r="F316" s="32"/>
    </row>
    <row r="317" spans="1:6" ht="15">
      <c r="A317" s="32"/>
      <c r="B317" s="32"/>
      <c r="C317" s="31"/>
      <c r="D317" s="31"/>
      <c r="E317" s="32"/>
      <c r="F317" s="32"/>
    </row>
    <row r="318" spans="1:6" ht="15">
      <c r="A318" s="32"/>
      <c r="B318" s="32"/>
      <c r="C318" s="31"/>
      <c r="D318" s="31"/>
      <c r="E318" s="32"/>
      <c r="F318" s="32"/>
    </row>
    <row r="319" spans="1:6" ht="15">
      <c r="A319" s="32"/>
      <c r="B319" s="32"/>
      <c r="C319" s="31"/>
      <c r="D319" s="31"/>
      <c r="E319" s="32"/>
      <c r="F319" s="32"/>
    </row>
    <row r="320" spans="1:6" ht="15">
      <c r="A320" s="32"/>
      <c r="B320" s="32"/>
      <c r="C320" s="31"/>
      <c r="D320" s="31"/>
      <c r="E320" s="32"/>
      <c r="F320" s="32"/>
    </row>
    <row r="321" spans="1:6" ht="15">
      <c r="A321" s="32"/>
      <c r="B321" s="32"/>
      <c r="C321" s="31"/>
      <c r="D321" s="31"/>
      <c r="E321" s="32"/>
      <c r="F321" s="32"/>
    </row>
    <row r="322" spans="1:6" ht="15">
      <c r="A322" s="32"/>
      <c r="B322" s="32"/>
      <c r="C322" s="31"/>
      <c r="D322" s="31"/>
      <c r="E322" s="32"/>
      <c r="F322" s="32"/>
    </row>
    <row r="323" spans="1:6" ht="15">
      <c r="A323" s="32"/>
      <c r="B323" s="32"/>
      <c r="C323" s="31"/>
      <c r="D323" s="31"/>
      <c r="E323" s="32"/>
      <c r="F323" s="32"/>
    </row>
    <row r="324" spans="1:6" ht="15">
      <c r="A324" s="32"/>
      <c r="B324" s="32"/>
      <c r="C324" s="31"/>
      <c r="D324" s="31"/>
      <c r="E324" s="32"/>
      <c r="F324" s="32"/>
    </row>
    <row r="325" spans="1:6" ht="15">
      <c r="A325" s="32"/>
      <c r="B325" s="32"/>
      <c r="C325" s="31"/>
      <c r="D325" s="31"/>
      <c r="E325" s="32"/>
      <c r="F325" s="32"/>
    </row>
    <row r="326" spans="1:6" ht="15">
      <c r="A326" s="32"/>
      <c r="B326" s="32"/>
      <c r="C326" s="31"/>
      <c r="D326" s="31"/>
      <c r="E326" s="32"/>
      <c r="F326" s="32"/>
    </row>
    <row r="327" spans="1:6" ht="15">
      <c r="A327" s="32"/>
      <c r="B327" s="32"/>
      <c r="C327" s="31"/>
      <c r="D327" s="31"/>
      <c r="E327" s="32"/>
      <c r="F327" s="32"/>
    </row>
    <row r="328" spans="1:6" ht="15">
      <c r="A328" s="32"/>
      <c r="B328" s="32"/>
      <c r="C328" s="31"/>
      <c r="D328" s="31"/>
      <c r="E328" s="32"/>
      <c r="F328" s="32"/>
    </row>
    <row r="329" spans="1:6" ht="15">
      <c r="A329" s="32"/>
      <c r="B329" s="32"/>
      <c r="C329" s="31"/>
      <c r="D329" s="31"/>
      <c r="E329" s="32"/>
      <c r="F329" s="32"/>
    </row>
    <row r="330" spans="1:6" ht="15">
      <c r="A330" s="32"/>
      <c r="B330" s="32"/>
      <c r="C330" s="31"/>
      <c r="D330" s="31"/>
      <c r="E330" s="32"/>
      <c r="F330" s="32"/>
    </row>
    <row r="331" spans="1:6" ht="15">
      <c r="A331" s="32"/>
      <c r="B331" s="32"/>
      <c r="C331" s="31"/>
      <c r="D331" s="31"/>
      <c r="E331" s="32"/>
      <c r="F331" s="32"/>
    </row>
    <row r="332" spans="1:6" ht="15">
      <c r="A332" s="32"/>
      <c r="B332" s="32"/>
      <c r="C332" s="31"/>
      <c r="D332" s="31"/>
      <c r="E332" s="32"/>
      <c r="F332" s="32"/>
    </row>
    <row r="333" spans="1:6" ht="15">
      <c r="A333" s="32"/>
      <c r="B333" s="32"/>
      <c r="C333" s="31"/>
      <c r="D333" s="31"/>
      <c r="E333" s="32"/>
      <c r="F333" s="32"/>
    </row>
    <row r="334" spans="1:6" ht="15">
      <c r="A334" s="32"/>
      <c r="B334" s="32"/>
      <c r="C334" s="31"/>
      <c r="D334" s="31"/>
      <c r="E334" s="32"/>
      <c r="F334" s="32"/>
    </row>
    <row r="335" spans="1:6" ht="15">
      <c r="A335" s="32"/>
      <c r="B335" s="32"/>
      <c r="C335" s="31"/>
      <c r="D335" s="31"/>
      <c r="E335" s="32"/>
      <c r="F335" s="32"/>
    </row>
    <row r="336" spans="1:6" ht="15">
      <c r="A336" s="32"/>
      <c r="B336" s="32"/>
      <c r="C336" s="31"/>
      <c r="D336" s="31"/>
      <c r="E336" s="32"/>
      <c r="F336" s="32"/>
    </row>
    <row r="337" spans="1:6" ht="15">
      <c r="A337" s="32"/>
      <c r="B337" s="32"/>
      <c r="C337" s="31"/>
      <c r="D337" s="31"/>
      <c r="E337" s="32"/>
      <c r="F337" s="32"/>
    </row>
    <row r="338" spans="1:6" ht="15">
      <c r="A338" s="32"/>
      <c r="B338" s="32"/>
      <c r="C338" s="31"/>
      <c r="D338" s="31"/>
      <c r="E338" s="32"/>
      <c r="F338" s="32"/>
    </row>
    <row r="339" spans="1:6" ht="15">
      <c r="A339" s="32"/>
      <c r="B339" s="32"/>
      <c r="C339" s="31"/>
      <c r="D339" s="31"/>
      <c r="E339" s="32"/>
      <c r="F339" s="32"/>
    </row>
    <row r="340" spans="1:6" ht="15">
      <c r="A340" s="32"/>
      <c r="B340" s="32"/>
      <c r="C340" s="31"/>
      <c r="D340" s="31"/>
      <c r="E340" s="32"/>
      <c r="F340" s="32"/>
    </row>
    <row r="341" spans="1:6" ht="15">
      <c r="A341" s="32"/>
      <c r="B341" s="32"/>
      <c r="C341" s="31"/>
      <c r="D341" s="31"/>
      <c r="E341" s="32"/>
      <c r="F341" s="32"/>
    </row>
    <row r="342" spans="1:6" ht="15">
      <c r="A342" s="32"/>
      <c r="B342" s="32"/>
      <c r="C342" s="31"/>
      <c r="D342" s="31"/>
      <c r="E342" s="32"/>
      <c r="F342" s="32"/>
    </row>
    <row r="343" spans="1:6" ht="15">
      <c r="A343" s="32"/>
      <c r="B343" s="32"/>
      <c r="C343" s="31"/>
      <c r="D343" s="31"/>
      <c r="E343" s="32"/>
      <c r="F343" s="32"/>
    </row>
    <row r="344" spans="1:6" ht="15">
      <c r="A344" s="32"/>
      <c r="B344" s="32"/>
      <c r="C344" s="31"/>
      <c r="D344" s="31"/>
      <c r="E344" s="32"/>
      <c r="F344" s="32"/>
    </row>
    <row r="345" spans="1:6" ht="15">
      <c r="A345" s="32"/>
      <c r="B345" s="32"/>
      <c r="C345" s="31"/>
      <c r="D345" s="31"/>
      <c r="E345" s="32"/>
      <c r="F345" s="32"/>
    </row>
    <row r="346" spans="1:6" ht="15">
      <c r="A346" s="32"/>
      <c r="B346" s="32"/>
      <c r="C346" s="31"/>
      <c r="D346" s="31"/>
      <c r="E346" s="32"/>
      <c r="F346" s="32"/>
    </row>
    <row r="347" spans="1:6" ht="15">
      <c r="A347" s="32"/>
      <c r="B347" s="32"/>
      <c r="C347" s="31"/>
      <c r="D347" s="31"/>
      <c r="E347" s="32"/>
      <c r="F347" s="32"/>
    </row>
    <row r="348" spans="1:6" ht="15">
      <c r="A348" s="32"/>
      <c r="B348" s="32"/>
      <c r="C348" s="31"/>
      <c r="D348" s="31"/>
      <c r="E348" s="32"/>
      <c r="F348" s="32"/>
    </row>
    <row r="349" spans="1:6" ht="15">
      <c r="A349" s="32"/>
      <c r="B349" s="32"/>
      <c r="C349" s="31"/>
      <c r="D349" s="31"/>
      <c r="E349" s="32"/>
      <c r="F349" s="32"/>
    </row>
    <row r="350" spans="1:6" ht="15">
      <c r="A350" s="32"/>
      <c r="B350" s="32"/>
      <c r="C350" s="31"/>
      <c r="D350" s="31"/>
      <c r="E350" s="32"/>
      <c r="F350" s="32"/>
    </row>
    <row r="351" spans="1:6" ht="15">
      <c r="A351" s="32"/>
      <c r="B351" s="32"/>
      <c r="C351" s="31"/>
      <c r="D351" s="31"/>
      <c r="E351" s="32"/>
      <c r="F351" s="32"/>
    </row>
    <row r="352" spans="1:6" ht="15">
      <c r="A352" s="32"/>
      <c r="B352" s="32"/>
      <c r="C352" s="31"/>
      <c r="D352" s="31"/>
      <c r="E352" s="32"/>
      <c r="F352" s="32"/>
    </row>
    <row r="353" spans="1:6" ht="15">
      <c r="A353" s="32"/>
      <c r="B353" s="32"/>
      <c r="C353" s="31"/>
      <c r="D353" s="31"/>
      <c r="E353" s="32"/>
      <c r="F353" s="32"/>
    </row>
    <row r="354" spans="1:6" ht="15">
      <c r="A354" s="32"/>
      <c r="B354" s="32"/>
      <c r="C354" s="31"/>
      <c r="D354" s="31"/>
      <c r="E354" s="32"/>
      <c r="F354" s="32"/>
    </row>
    <row r="355" spans="1:6" ht="15">
      <c r="A355" s="32"/>
      <c r="B355" s="32"/>
      <c r="C355" s="31"/>
      <c r="D355" s="31"/>
      <c r="E355" s="32"/>
      <c r="F355" s="32"/>
    </row>
    <row r="356" spans="1:6" ht="15">
      <c r="A356" s="32"/>
      <c r="B356" s="32"/>
      <c r="C356" s="31"/>
      <c r="D356" s="31"/>
      <c r="E356" s="32"/>
      <c r="F356" s="32"/>
    </row>
    <row r="357" spans="1:6" ht="15">
      <c r="A357" s="32"/>
      <c r="B357" s="32"/>
      <c r="C357" s="31"/>
      <c r="D357" s="31"/>
      <c r="E357" s="32"/>
      <c r="F357" s="32"/>
    </row>
    <row r="358" spans="1:6" ht="15">
      <c r="A358" s="32"/>
      <c r="B358" s="32"/>
      <c r="C358" s="31"/>
      <c r="D358" s="31"/>
      <c r="E358" s="32"/>
      <c r="F358" s="32"/>
    </row>
    <row r="359" spans="1:6" ht="15">
      <c r="A359" s="32"/>
      <c r="B359" s="32"/>
      <c r="C359" s="31"/>
      <c r="D359" s="31"/>
      <c r="E359" s="32"/>
      <c r="F359" s="32"/>
    </row>
    <row r="360" spans="1:6" ht="15">
      <c r="A360" s="32"/>
      <c r="B360" s="32"/>
      <c r="C360" s="31"/>
      <c r="D360" s="31"/>
      <c r="E360" s="32"/>
      <c r="F360" s="32"/>
    </row>
    <row r="361" spans="1:6" ht="15">
      <c r="A361" s="32"/>
      <c r="B361" s="32"/>
      <c r="C361" s="31"/>
      <c r="D361" s="31"/>
      <c r="E361" s="32"/>
      <c r="F361" s="32"/>
    </row>
    <row r="362" spans="1:6" ht="15">
      <c r="A362" s="32"/>
      <c r="B362" s="32"/>
      <c r="C362" s="31"/>
      <c r="D362" s="31"/>
      <c r="E362" s="32"/>
      <c r="F362" s="32"/>
    </row>
    <row r="363" spans="1:6" ht="1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M101"/>
  <sheetViews>
    <sheetView showGridLines="0" zoomScaleSheetLayoutView="80" zoomScalePageLayoutView="0" workbookViewId="0" topLeftCell="A1">
      <selection activeCell="C48" sqref="C48"/>
    </sheetView>
  </sheetViews>
  <sheetFormatPr defaultColWidth="9.421875" defaultRowHeight="15"/>
  <cols>
    <col min="1" max="1" width="69.8515625" style="171" customWidth="1"/>
    <col min="2" max="2" width="11.8515625" style="171" bestFit="1" customWidth="1"/>
    <col min="3" max="4" width="22.574218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421875" style="171" customWidth="1"/>
  </cols>
  <sheetData>
    <row r="1" spans="1:8" ht="1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">
      <c r="A3" s="173"/>
      <c r="B3" s="34"/>
      <c r="C3" s="35"/>
      <c r="D3" s="29"/>
      <c r="E3" s="29"/>
      <c r="F3" s="14"/>
      <c r="G3" s="14"/>
      <c r="H3" s="14"/>
    </row>
    <row r="4" spans="1:5" ht="15">
      <c r="A4" s="75" t="str">
        <f>CONCATENATE("на ",UPPER(pdeName))</f>
        <v>на СИНЕРГОН ХОЛДИНГ АД</v>
      </c>
      <c r="B4" s="494"/>
      <c r="C4" s="51"/>
      <c r="D4" s="78"/>
      <c r="E4" s="14"/>
    </row>
    <row r="5" spans="1:5" ht="15">
      <c r="A5" s="75" t="str">
        <f>CONCATENATE("ЕИК по БУЛСТАТ: ",pdeBulstat)</f>
        <v>ЕИК по БУЛСТАТ: 121228499</v>
      </c>
      <c r="B5" s="495"/>
      <c r="C5" s="79"/>
      <c r="D5" s="80"/>
      <c r="E5" s="170"/>
    </row>
    <row r="6" spans="1:5" ht="15">
      <c r="A6" s="75" t="str">
        <f>CONCATENATE("към ",TEXT(endDate,"dd.mm.yyyy")," г.")</f>
        <v>към 31.12.2021 г.</v>
      </c>
      <c r="B6" s="494"/>
      <c r="C6" s="79"/>
      <c r="D6" s="82"/>
      <c r="E6" s="170"/>
    </row>
    <row r="7" spans="1:7" ht="15.7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5.7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">
      <c r="A10" s="288" t="s">
        <v>377</v>
      </c>
      <c r="B10" s="289"/>
      <c r="C10" s="290"/>
      <c r="D10" s="291"/>
      <c r="E10" s="177"/>
      <c r="F10" s="177"/>
    </row>
    <row r="11" spans="1:6" ht="15">
      <c r="A11" s="277" t="s">
        <v>378</v>
      </c>
      <c r="B11" s="178" t="s">
        <v>379</v>
      </c>
      <c r="C11" s="197">
        <v>275</v>
      </c>
      <c r="D11" s="196">
        <v>329</v>
      </c>
      <c r="E11" s="177"/>
      <c r="F11" s="177"/>
    </row>
    <row r="12" spans="1:13" ht="15">
      <c r="A12" s="277" t="s">
        <v>380</v>
      </c>
      <c r="B12" s="178" t="s">
        <v>381</v>
      </c>
      <c r="C12" s="197">
        <v>-589</v>
      </c>
      <c r="D12" s="196">
        <v>-495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0.7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">
      <c r="A14" s="277" t="s">
        <v>384</v>
      </c>
      <c r="B14" s="178" t="s">
        <v>385</v>
      </c>
      <c r="C14" s="197">
        <v>-762</v>
      </c>
      <c r="D14" s="196">
        <v>-700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-102</v>
      </c>
      <c r="D15" s="196">
        <v>-118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">
      <c r="A17" s="277" t="s">
        <v>390</v>
      </c>
      <c r="B17" s="178" t="s">
        <v>391</v>
      </c>
      <c r="C17" s="197">
        <v>1297</v>
      </c>
      <c r="D17" s="196">
        <v>1360</v>
      </c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0.75">
      <c r="A18" s="277" t="s">
        <v>392</v>
      </c>
      <c r="B18" s="178" t="s">
        <v>393</v>
      </c>
      <c r="C18" s="197">
        <v>-846</v>
      </c>
      <c r="D18" s="196">
        <v>-645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">
      <c r="A20" s="277" t="s">
        <v>396</v>
      </c>
      <c r="B20" s="178" t="s">
        <v>397</v>
      </c>
      <c r="C20" s="197"/>
      <c r="D20" s="196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5.75" thickBot="1">
      <c r="A21" s="292" t="s">
        <v>398</v>
      </c>
      <c r="B21" s="293" t="s">
        <v>399</v>
      </c>
      <c r="C21" s="658">
        <f>SUM(C11:C20)</f>
        <v>-727</v>
      </c>
      <c r="D21" s="659">
        <f>SUM(D11:D20)</f>
        <v>-269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">
      <c r="A25" s="277" t="s">
        <v>405</v>
      </c>
      <c r="B25" s="178" t="s">
        <v>406</v>
      </c>
      <c r="C25" s="197">
        <v>-31746</v>
      </c>
      <c r="D25" s="196">
        <v>-14621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34616</v>
      </c>
      <c r="D26" s="196">
        <v>18957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">
      <c r="A28" s="277" t="s">
        <v>411</v>
      </c>
      <c r="B28" s="178" t="s">
        <v>412</v>
      </c>
      <c r="C28" s="197">
        <v>-1746</v>
      </c>
      <c r="D28" s="196">
        <v>-3948</v>
      </c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">
      <c r="A29" s="277" t="s">
        <v>413</v>
      </c>
      <c r="B29" s="178" t="s">
        <v>414</v>
      </c>
      <c r="C29" s="197">
        <v>3540</v>
      </c>
      <c r="D29" s="196">
        <v>5</v>
      </c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">
      <c r="A30" s="277" t="s">
        <v>415</v>
      </c>
      <c r="B30" s="178" t="s">
        <v>416</v>
      </c>
      <c r="C30" s="197">
        <v>127</v>
      </c>
      <c r="D30" s="196">
        <v>1384</v>
      </c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5.75" thickBot="1">
      <c r="A33" s="292" t="s">
        <v>420</v>
      </c>
      <c r="B33" s="293" t="s">
        <v>421</v>
      </c>
      <c r="C33" s="658">
        <f>SUM(C23:C32)</f>
        <v>4791</v>
      </c>
      <c r="D33" s="659">
        <f>SUM(D23:D32)</f>
        <v>1777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">
      <c r="A34" s="286" t="s">
        <v>422</v>
      </c>
      <c r="B34" s="287"/>
      <c r="C34" s="656"/>
      <c r="D34" s="657"/>
      <c r="E34" s="177"/>
      <c r="F34" s="177"/>
    </row>
    <row r="35" spans="1:6" ht="1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">
      <c r="A37" s="277" t="s">
        <v>427</v>
      </c>
      <c r="B37" s="178" t="s">
        <v>428</v>
      </c>
      <c r="C37" s="197">
        <v>23300</v>
      </c>
      <c r="D37" s="196">
        <v>3870</v>
      </c>
      <c r="E37" s="177"/>
      <c r="F37" s="177"/>
    </row>
    <row r="38" spans="1:6" ht="15">
      <c r="A38" s="277" t="s">
        <v>429</v>
      </c>
      <c r="B38" s="178" t="s">
        <v>430</v>
      </c>
      <c r="C38" s="197">
        <v>-27597</v>
      </c>
      <c r="D38" s="196">
        <v>-5188</v>
      </c>
      <c r="E38" s="177"/>
      <c r="F38" s="177"/>
    </row>
    <row r="39" spans="1:6" ht="1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0.7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5.75" thickBot="1">
      <c r="A43" s="295" t="s">
        <v>439</v>
      </c>
      <c r="B43" s="296" t="s">
        <v>440</v>
      </c>
      <c r="C43" s="660">
        <f>SUM(C35:C42)</f>
        <v>-4297</v>
      </c>
      <c r="D43" s="661">
        <f>SUM(D35:D42)</f>
        <v>-1318</v>
      </c>
      <c r="E43" s="177"/>
      <c r="F43" s="177"/>
      <c r="G43" s="180"/>
      <c r="H43" s="180"/>
    </row>
    <row r="44" spans="1:8" ht="15.75" thickBot="1">
      <c r="A44" s="299" t="s">
        <v>441</v>
      </c>
      <c r="B44" s="300" t="s">
        <v>442</v>
      </c>
      <c r="C44" s="306">
        <f>C43+C33+C21</f>
        <v>-233</v>
      </c>
      <c r="D44" s="307">
        <f>D43+D33+D21</f>
        <v>190</v>
      </c>
      <c r="E44" s="177"/>
      <c r="F44" s="177"/>
      <c r="G44" s="180"/>
      <c r="H44" s="180"/>
    </row>
    <row r="45" spans="1:8" ht="15.75" thickBot="1">
      <c r="A45" s="301" t="s">
        <v>443</v>
      </c>
      <c r="B45" s="302" t="s">
        <v>444</v>
      </c>
      <c r="C45" s="308">
        <v>390</v>
      </c>
      <c r="D45" s="309">
        <v>200</v>
      </c>
      <c r="E45" s="177"/>
      <c r="F45" s="177"/>
      <c r="G45" s="180"/>
      <c r="H45" s="180"/>
    </row>
    <row r="46" spans="1:8" ht="15.75" thickBot="1">
      <c r="A46" s="304" t="s">
        <v>445</v>
      </c>
      <c r="B46" s="305" t="s">
        <v>446</v>
      </c>
      <c r="C46" s="310">
        <f>C45+C44</f>
        <v>157</v>
      </c>
      <c r="D46" s="311">
        <f>D45+D44</f>
        <v>390</v>
      </c>
      <c r="E46" s="177"/>
      <c r="F46" s="177"/>
      <c r="G46" s="180"/>
      <c r="H46" s="180"/>
    </row>
    <row r="47" spans="1:8" ht="15">
      <c r="A47" s="303" t="s">
        <v>447</v>
      </c>
      <c r="B47" s="312" t="s">
        <v>448</v>
      </c>
      <c r="C47" s="297">
        <v>157</v>
      </c>
      <c r="D47" s="298">
        <v>390</v>
      </c>
      <c r="E47" s="177"/>
      <c r="F47" s="177"/>
      <c r="G47" s="180"/>
      <c r="H47" s="180"/>
    </row>
    <row r="48" spans="1:8" ht="15.7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">
      <c r="A49" s="177"/>
      <c r="B49" s="182"/>
      <c r="C49" s="183"/>
      <c r="D49" s="183"/>
      <c r="G49" s="180"/>
      <c r="H49" s="180"/>
    </row>
    <row r="50" spans="1:8" ht="15">
      <c r="A50" s="689" t="s">
        <v>966</v>
      </c>
      <c r="G50" s="180"/>
      <c r="H50" s="180"/>
    </row>
    <row r="51" spans="1:8" ht="15">
      <c r="A51" s="707" t="s">
        <v>972</v>
      </c>
      <c r="B51" s="707"/>
      <c r="C51" s="707"/>
      <c r="D51" s="707"/>
      <c r="G51" s="180"/>
      <c r="H51" s="180"/>
    </row>
    <row r="52" spans="1:8" ht="15">
      <c r="A52" s="690"/>
      <c r="B52" s="690"/>
      <c r="C52" s="690"/>
      <c r="D52" s="690"/>
      <c r="G52" s="180"/>
      <c r="H52" s="180"/>
    </row>
    <row r="53" spans="1:8" ht="15">
      <c r="A53" s="690"/>
      <c r="B53" s="690"/>
      <c r="C53" s="690"/>
      <c r="D53" s="690"/>
      <c r="G53" s="180"/>
      <c r="H53" s="180"/>
    </row>
    <row r="54" spans="1:13" s="42" customFormat="1" ht="15">
      <c r="A54" s="691" t="s">
        <v>975</v>
      </c>
      <c r="B54" s="702">
        <f>pdeReportingDate</f>
        <v>44628</v>
      </c>
      <c r="C54" s="702"/>
      <c r="D54" s="702"/>
      <c r="E54" s="702"/>
      <c r="F54" s="694"/>
      <c r="G54" s="694"/>
      <c r="H54" s="694"/>
      <c r="M54" s="98"/>
    </row>
    <row r="55" spans="1:13" s="42" customFormat="1" ht="15">
      <c r="A55" s="691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">
      <c r="A56" s="692" t="s">
        <v>8</v>
      </c>
      <c r="B56" s="703" t="str">
        <f>authorName</f>
        <v>Стефан Гъндев</v>
      </c>
      <c r="C56" s="703"/>
      <c r="D56" s="703"/>
      <c r="E56" s="703"/>
      <c r="F56" s="80"/>
      <c r="G56" s="80"/>
      <c r="H56" s="80"/>
    </row>
    <row r="57" spans="1:8" s="42" customFormat="1" ht="15">
      <c r="A57" s="692"/>
      <c r="B57" s="703"/>
      <c r="C57" s="703"/>
      <c r="D57" s="703"/>
      <c r="E57" s="703"/>
      <c r="F57" s="80"/>
      <c r="G57" s="80"/>
      <c r="H57" s="80"/>
    </row>
    <row r="58" spans="1:8" s="42" customFormat="1" ht="15">
      <c r="A58" s="692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">
      <c r="A59" s="693"/>
      <c r="B59" s="705" t="str">
        <f>Начална!B17</f>
        <v>Марин Стоянов</v>
      </c>
      <c r="C59" s="701"/>
      <c r="D59" s="701"/>
      <c r="E59" s="701"/>
      <c r="F59" s="574"/>
      <c r="G59" s="45"/>
      <c r="H59" s="42"/>
    </row>
    <row r="60" spans="1:8" ht="15">
      <c r="A60" s="693"/>
      <c r="B60" s="701"/>
      <c r="C60" s="701"/>
      <c r="D60" s="701"/>
      <c r="E60" s="701"/>
      <c r="F60" s="574"/>
      <c r="G60" s="45"/>
      <c r="H60" s="42"/>
    </row>
    <row r="61" spans="1:8" ht="15">
      <c r="A61" s="693"/>
      <c r="B61" s="701"/>
      <c r="C61" s="701"/>
      <c r="D61" s="701"/>
      <c r="E61" s="701"/>
      <c r="F61" s="574"/>
      <c r="G61" s="45"/>
      <c r="H61" s="42"/>
    </row>
    <row r="62" spans="1:8" ht="15">
      <c r="A62" s="693"/>
      <c r="B62" s="701"/>
      <c r="C62" s="701"/>
      <c r="D62" s="701"/>
      <c r="E62" s="701"/>
      <c r="F62" s="574"/>
      <c r="G62" s="45"/>
      <c r="H62" s="42"/>
    </row>
    <row r="63" spans="1:8" ht="15">
      <c r="A63" s="693"/>
      <c r="B63" s="701"/>
      <c r="C63" s="701"/>
      <c r="D63" s="701"/>
      <c r="E63" s="701"/>
      <c r="F63" s="574"/>
      <c r="G63" s="45"/>
      <c r="H63" s="42"/>
    </row>
    <row r="64" spans="1:8" ht="15">
      <c r="A64" s="693"/>
      <c r="B64" s="701"/>
      <c r="C64" s="701"/>
      <c r="D64" s="701"/>
      <c r="E64" s="701"/>
      <c r="F64" s="574"/>
      <c r="G64" s="45"/>
      <c r="H64" s="42"/>
    </row>
    <row r="65" spans="1:8" ht="15">
      <c r="A65" s="693"/>
      <c r="B65" s="701"/>
      <c r="C65" s="701"/>
      <c r="D65" s="701"/>
      <c r="E65" s="701"/>
      <c r="F65" s="574"/>
      <c r="G65" s="45"/>
      <c r="H65" s="42"/>
    </row>
    <row r="66" spans="7:8" ht="15">
      <c r="G66" s="180"/>
      <c r="H66" s="180"/>
    </row>
    <row r="67" spans="7:8" ht="15">
      <c r="G67" s="180"/>
      <c r="H67" s="180"/>
    </row>
    <row r="68" spans="7:8" ht="15">
      <c r="G68" s="180"/>
      <c r="H68" s="180"/>
    </row>
    <row r="69" spans="7:8" ht="15">
      <c r="G69" s="180"/>
      <c r="H69" s="180"/>
    </row>
    <row r="70" spans="7:8" ht="15">
      <c r="G70" s="180"/>
      <c r="H70" s="180"/>
    </row>
    <row r="71" spans="7:8" ht="15">
      <c r="G71" s="180"/>
      <c r="H71" s="180"/>
    </row>
    <row r="72" spans="7:8" ht="15">
      <c r="G72" s="180"/>
      <c r="H72" s="180"/>
    </row>
    <row r="73" spans="7:8" ht="15">
      <c r="G73" s="180"/>
      <c r="H73" s="180"/>
    </row>
    <row r="74" spans="7:8" ht="15">
      <c r="G74" s="180"/>
      <c r="H74" s="180"/>
    </row>
    <row r="75" spans="7:8" ht="15">
      <c r="G75" s="180"/>
      <c r="H75" s="180"/>
    </row>
    <row r="76" spans="7:8" ht="15">
      <c r="G76" s="180"/>
      <c r="H76" s="180"/>
    </row>
    <row r="77" spans="7:8" ht="15">
      <c r="G77" s="180"/>
      <c r="H77" s="180"/>
    </row>
    <row r="78" spans="7:8" ht="15">
      <c r="G78" s="180"/>
      <c r="H78" s="180"/>
    </row>
    <row r="79" spans="7:8" ht="15">
      <c r="G79" s="180"/>
      <c r="H79" s="180"/>
    </row>
    <row r="80" spans="7:8" ht="15">
      <c r="G80" s="180"/>
      <c r="H80" s="180"/>
    </row>
    <row r="81" spans="7:8" ht="15">
      <c r="G81" s="180"/>
      <c r="H81" s="180"/>
    </row>
    <row r="82" spans="7:8" ht="15">
      <c r="G82" s="180"/>
      <c r="H82" s="180"/>
    </row>
    <row r="83" spans="7:8" ht="15">
      <c r="G83" s="180"/>
      <c r="H83" s="180"/>
    </row>
    <row r="84" spans="7:8" ht="15">
      <c r="G84" s="180"/>
      <c r="H84" s="180"/>
    </row>
    <row r="85" spans="7:8" ht="15">
      <c r="G85" s="180"/>
      <c r="H85" s="180"/>
    </row>
    <row r="86" spans="7:8" ht="15">
      <c r="G86" s="180"/>
      <c r="H86" s="180"/>
    </row>
    <row r="87" spans="7:8" ht="15">
      <c r="G87" s="180"/>
      <c r="H87" s="180"/>
    </row>
    <row r="88" spans="7:8" ht="15">
      <c r="G88" s="180"/>
      <c r="H88" s="180"/>
    </row>
    <row r="89" spans="7:8" ht="15">
      <c r="G89" s="180"/>
      <c r="H89" s="180"/>
    </row>
    <row r="90" spans="7:8" ht="15">
      <c r="G90" s="180"/>
      <c r="H90" s="180"/>
    </row>
    <row r="91" spans="7:8" ht="15">
      <c r="G91" s="180"/>
      <c r="H91" s="180"/>
    </row>
    <row r="92" spans="7:8" ht="15">
      <c r="G92" s="180"/>
      <c r="H92" s="180"/>
    </row>
    <row r="93" spans="7:8" ht="15">
      <c r="G93" s="180"/>
      <c r="H93" s="180"/>
    </row>
    <row r="94" spans="7:8" ht="15">
      <c r="G94" s="180"/>
      <c r="H94" s="180"/>
    </row>
    <row r="95" spans="7:8" ht="15">
      <c r="G95" s="180"/>
      <c r="H95" s="180"/>
    </row>
    <row r="96" spans="7:8" ht="15">
      <c r="G96" s="180"/>
      <c r="H96" s="180"/>
    </row>
    <row r="97" spans="7:8" ht="15">
      <c r="G97" s="180"/>
      <c r="H97" s="180"/>
    </row>
    <row r="98" spans="7:8" ht="15">
      <c r="G98" s="180"/>
      <c r="H98" s="180"/>
    </row>
    <row r="99" spans="7:8" ht="15">
      <c r="G99" s="180"/>
      <c r="H99" s="180"/>
    </row>
    <row r="100" spans="7:8" ht="15">
      <c r="G100" s="180"/>
      <c r="H100" s="180"/>
    </row>
    <row r="101" spans="7:8" ht="1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N535"/>
  <sheetViews>
    <sheetView showGridLines="0" view="pageBreakPreview" zoomScale="80" zoomScaleSheetLayoutView="80" zoomScalePageLayoutView="0" workbookViewId="0" topLeftCell="A1">
      <selection activeCell="I31" sqref="I31"/>
    </sheetView>
  </sheetViews>
  <sheetFormatPr defaultColWidth="9.421875" defaultRowHeight="15"/>
  <cols>
    <col min="1" max="1" width="50.57421875" style="562" customWidth="1"/>
    <col min="2" max="2" width="10.57421875" style="563" customWidth="1"/>
    <col min="3" max="3" width="10.57421875" style="167" customWidth="1"/>
    <col min="4" max="4" width="12.57421875" style="167" customWidth="1"/>
    <col min="5" max="8" width="11.57421875" style="167" customWidth="1"/>
    <col min="9" max="10" width="10.57421875" style="167" customWidth="1"/>
    <col min="11" max="11" width="11.140625" style="167" customWidth="1"/>
    <col min="12" max="12" width="14.57421875" style="167" customWidth="1"/>
    <col min="13" max="13" width="16.8515625" style="167" customWidth="1"/>
    <col min="14" max="14" width="11.00390625" style="167" customWidth="1"/>
    <col min="15" max="16384" width="9.421875" style="167" customWidth="1"/>
  </cols>
  <sheetData>
    <row r="1" spans="1:9" ht="1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">
      <c r="A3" s="69"/>
      <c r="B3" s="19"/>
      <c r="C3" s="48"/>
      <c r="D3" s="19"/>
      <c r="E3" s="19"/>
      <c r="F3" s="72"/>
      <c r="G3" s="28"/>
      <c r="H3" s="28"/>
      <c r="I3" s="161"/>
    </row>
    <row r="4" spans="1:12" ht="15">
      <c r="A4" s="75" t="str">
        <f>CONCATENATE("на ",UPPER(pdeName))</f>
        <v>на СИНЕРГОН ХОЛДИНГ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">
      <c r="A5" s="75" t="str">
        <f>CONCATENATE("ЕИК по БУЛСТАТ: ",pdeBulstat)</f>
        <v>ЕИК по БУЛСТАТ: 121228499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">
      <c r="A6" s="75" t="str">
        <f>CONCATENATE("към ",TEXT(endDate,"dd.mm.yyyy")," г.")</f>
        <v>към 31.12.2021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5.7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0">
      <c r="A8" s="712" t="s">
        <v>453</v>
      </c>
      <c r="B8" s="715" t="s">
        <v>454</v>
      </c>
      <c r="C8" s="708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8" t="s">
        <v>460</v>
      </c>
      <c r="L8" s="708" t="s">
        <v>461</v>
      </c>
      <c r="M8" s="531"/>
      <c r="N8" s="532"/>
    </row>
    <row r="9" spans="1:14" s="533" customFormat="1" ht="30">
      <c r="A9" s="713"/>
      <c r="B9" s="716"/>
      <c r="C9" s="709"/>
      <c r="D9" s="711" t="s">
        <v>826</v>
      </c>
      <c r="E9" s="711" t="s">
        <v>456</v>
      </c>
      <c r="F9" s="535" t="s">
        <v>457</v>
      </c>
      <c r="G9" s="535"/>
      <c r="H9" s="535"/>
      <c r="I9" s="718" t="s">
        <v>458</v>
      </c>
      <c r="J9" s="718" t="s">
        <v>459</v>
      </c>
      <c r="K9" s="709"/>
      <c r="L9" s="709"/>
      <c r="M9" s="536" t="s">
        <v>825</v>
      </c>
      <c r="N9" s="532"/>
    </row>
    <row r="10" spans="1:14" s="533" customFormat="1" ht="30">
      <c r="A10" s="714"/>
      <c r="B10" s="717"/>
      <c r="C10" s="710"/>
      <c r="D10" s="711"/>
      <c r="E10" s="711"/>
      <c r="F10" s="534" t="s">
        <v>462</v>
      </c>
      <c r="G10" s="534" t="s">
        <v>463</v>
      </c>
      <c r="H10" s="534" t="s">
        <v>464</v>
      </c>
      <c r="I10" s="710"/>
      <c r="J10" s="710"/>
      <c r="K10" s="710"/>
      <c r="L10" s="710"/>
      <c r="M10" s="537"/>
      <c r="N10" s="532"/>
    </row>
    <row r="11" spans="1:14" s="533" customFormat="1" ht="1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">
      <c r="A13" s="547" t="s">
        <v>467</v>
      </c>
      <c r="B13" s="548" t="s">
        <v>468</v>
      </c>
      <c r="C13" s="584">
        <f>'1-Баланс'!H18</f>
        <v>18359</v>
      </c>
      <c r="D13" s="584">
        <f>'1-Баланс'!H20</f>
        <v>15358</v>
      </c>
      <c r="E13" s="584">
        <f>'1-Баланс'!H21</f>
        <v>3</v>
      </c>
      <c r="F13" s="584">
        <f>'1-Баланс'!H23</f>
        <v>3616</v>
      </c>
      <c r="G13" s="584">
        <f>'1-Баланс'!H24</f>
        <v>0</v>
      </c>
      <c r="H13" s="585"/>
      <c r="I13" s="584">
        <f>'1-Баланс'!H29+'1-Баланс'!H32</f>
        <v>105555</v>
      </c>
      <c r="J13" s="584">
        <f>'1-Баланс'!H30+'1-Баланс'!H33</f>
        <v>0</v>
      </c>
      <c r="K13" s="585"/>
      <c r="L13" s="584">
        <f>SUM(C13:K13)</f>
        <v>142891</v>
      </c>
      <c r="M13" s="586">
        <f>'1-Баланс'!H40</f>
        <v>0</v>
      </c>
      <c r="N13" s="166"/>
    </row>
    <row r="14" spans="1:14" ht="1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0">
      <c r="A17" s="547" t="s">
        <v>475</v>
      </c>
      <c r="B17" s="548" t="s">
        <v>476</v>
      </c>
      <c r="C17" s="653">
        <f>C13+C14</f>
        <v>18359</v>
      </c>
      <c r="D17" s="653">
        <f aca="true" t="shared" si="2" ref="D17:M17">D13+D14</f>
        <v>15358</v>
      </c>
      <c r="E17" s="653">
        <f t="shared" si="2"/>
        <v>3</v>
      </c>
      <c r="F17" s="653">
        <f t="shared" si="2"/>
        <v>3616</v>
      </c>
      <c r="G17" s="653">
        <f t="shared" si="2"/>
        <v>0</v>
      </c>
      <c r="H17" s="653">
        <f t="shared" si="2"/>
        <v>0</v>
      </c>
      <c r="I17" s="653">
        <f t="shared" si="2"/>
        <v>105555</v>
      </c>
      <c r="J17" s="653">
        <f t="shared" si="2"/>
        <v>0</v>
      </c>
      <c r="K17" s="653">
        <f t="shared" si="2"/>
        <v>0</v>
      </c>
      <c r="L17" s="584">
        <f t="shared" si="1"/>
        <v>142891</v>
      </c>
      <c r="M17" s="654">
        <f t="shared" si="2"/>
        <v>0</v>
      </c>
      <c r="N17" s="169"/>
    </row>
    <row r="18" spans="1:14" ht="1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484</v>
      </c>
      <c r="J18" s="584">
        <f>+'1-Баланс'!G33</f>
        <v>0</v>
      </c>
      <c r="K18" s="585"/>
      <c r="L18" s="584">
        <f t="shared" si="1"/>
        <v>484</v>
      </c>
      <c r="M18" s="638"/>
      <c r="N18" s="169"/>
    </row>
    <row r="19" spans="1:14" ht="1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0.7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0.7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>
        <v>7</v>
      </c>
      <c r="J30" s="316"/>
      <c r="K30" s="316"/>
      <c r="L30" s="584">
        <f t="shared" si="1"/>
        <v>7</v>
      </c>
      <c r="M30" s="317"/>
      <c r="N30" s="169"/>
    </row>
    <row r="31" spans="1:14" ht="15">
      <c r="A31" s="547" t="s">
        <v>501</v>
      </c>
      <c r="B31" s="548" t="s">
        <v>502</v>
      </c>
      <c r="C31" s="653">
        <f>C19+C22+C23+C26+C30+C29+C17+C18</f>
        <v>18359</v>
      </c>
      <c r="D31" s="653">
        <f aca="true" t="shared" si="6" ref="D31:M31">D19+D22+D23+D26+D30+D29+D17+D18</f>
        <v>15358</v>
      </c>
      <c r="E31" s="653">
        <f t="shared" si="6"/>
        <v>3</v>
      </c>
      <c r="F31" s="653">
        <f t="shared" si="6"/>
        <v>3616</v>
      </c>
      <c r="G31" s="653">
        <f t="shared" si="6"/>
        <v>0</v>
      </c>
      <c r="H31" s="653">
        <f t="shared" si="6"/>
        <v>0</v>
      </c>
      <c r="I31" s="653">
        <f t="shared" si="6"/>
        <v>106046</v>
      </c>
      <c r="J31" s="653">
        <f t="shared" si="6"/>
        <v>0</v>
      </c>
      <c r="K31" s="653">
        <f t="shared" si="6"/>
        <v>0</v>
      </c>
      <c r="L31" s="584">
        <f t="shared" si="1"/>
        <v>143382</v>
      </c>
      <c r="M31" s="654">
        <f t="shared" si="6"/>
        <v>0</v>
      </c>
      <c r="N31" s="166"/>
    </row>
    <row r="32" spans="1:14" ht="30.7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1.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0" thickBot="1">
      <c r="A34" s="555" t="s">
        <v>507</v>
      </c>
      <c r="B34" s="556" t="s">
        <v>508</v>
      </c>
      <c r="C34" s="587">
        <f aca="true" t="shared" si="7" ref="C34:K34">C31+C32+C33</f>
        <v>18359</v>
      </c>
      <c r="D34" s="587">
        <f t="shared" si="7"/>
        <v>15358</v>
      </c>
      <c r="E34" s="587">
        <f t="shared" si="7"/>
        <v>3</v>
      </c>
      <c r="F34" s="587">
        <f t="shared" si="7"/>
        <v>3616</v>
      </c>
      <c r="G34" s="587">
        <f t="shared" si="7"/>
        <v>0</v>
      </c>
      <c r="H34" s="587">
        <f t="shared" si="7"/>
        <v>0</v>
      </c>
      <c r="I34" s="587">
        <f t="shared" si="7"/>
        <v>106046</v>
      </c>
      <c r="J34" s="587">
        <f t="shared" si="7"/>
        <v>0</v>
      </c>
      <c r="K34" s="587">
        <f t="shared" si="7"/>
        <v>0</v>
      </c>
      <c r="L34" s="651">
        <f t="shared" si="1"/>
        <v>143382</v>
      </c>
      <c r="M34" s="588">
        <f>M31+M32+M33</f>
        <v>0</v>
      </c>
      <c r="N34" s="169"/>
    </row>
    <row r="35" spans="1:14" ht="1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">
      <c r="A38" s="691" t="s">
        <v>975</v>
      </c>
      <c r="B38" s="702">
        <f>pdeReportingDate</f>
        <v>44628</v>
      </c>
      <c r="C38" s="702"/>
      <c r="D38" s="702"/>
      <c r="E38" s="702"/>
      <c r="F38" s="702"/>
      <c r="G38" s="702"/>
      <c r="H38" s="702"/>
      <c r="M38" s="169"/>
    </row>
    <row r="39" spans="1:13" ht="15">
      <c r="A39" s="691"/>
      <c r="B39" s="52"/>
      <c r="C39" s="52"/>
      <c r="D39" s="52"/>
      <c r="E39" s="52"/>
      <c r="F39" s="52"/>
      <c r="G39" s="52"/>
      <c r="H39" s="52"/>
      <c r="M39" s="169"/>
    </row>
    <row r="40" spans="1:13" ht="15">
      <c r="A40" s="692" t="s">
        <v>8</v>
      </c>
      <c r="B40" s="703" t="str">
        <f>authorName</f>
        <v>Стефан Гъндев</v>
      </c>
      <c r="C40" s="703"/>
      <c r="D40" s="703"/>
      <c r="E40" s="703"/>
      <c r="F40" s="703"/>
      <c r="G40" s="703"/>
      <c r="H40" s="703"/>
      <c r="M40" s="169"/>
    </row>
    <row r="41" spans="1:13" ht="15">
      <c r="A41" s="692"/>
      <c r="B41" s="80"/>
      <c r="C41" s="80"/>
      <c r="D41" s="80"/>
      <c r="E41" s="80"/>
      <c r="F41" s="80"/>
      <c r="G41" s="80"/>
      <c r="H41" s="80"/>
      <c r="M41" s="169"/>
    </row>
    <row r="42" spans="1:13" ht="15">
      <c r="A42" s="692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">
      <c r="A43" s="693"/>
      <c r="B43" s="705" t="str">
        <f>Начална!B17</f>
        <v>Марин Стоянов</v>
      </c>
      <c r="C43" s="701"/>
      <c r="D43" s="701"/>
      <c r="E43" s="701"/>
      <c r="F43" s="574"/>
      <c r="G43" s="45"/>
      <c r="H43" s="42"/>
      <c r="M43" s="169"/>
    </row>
    <row r="44" spans="1:13" ht="15">
      <c r="A44" s="693"/>
      <c r="B44" s="701"/>
      <c r="C44" s="701"/>
      <c r="D44" s="701"/>
      <c r="E44" s="701"/>
      <c r="F44" s="574"/>
      <c r="G44" s="45"/>
      <c r="H44" s="42"/>
      <c r="M44" s="169"/>
    </row>
    <row r="45" spans="1:13" ht="15">
      <c r="A45" s="693"/>
      <c r="B45" s="701"/>
      <c r="C45" s="701"/>
      <c r="D45" s="701"/>
      <c r="E45" s="701"/>
      <c r="F45" s="574"/>
      <c r="G45" s="45"/>
      <c r="H45" s="42"/>
      <c r="M45" s="169"/>
    </row>
    <row r="46" spans="1:13" ht="15">
      <c r="A46" s="693"/>
      <c r="B46" s="701"/>
      <c r="C46" s="701"/>
      <c r="D46" s="701"/>
      <c r="E46" s="701"/>
      <c r="F46" s="574"/>
      <c r="G46" s="45"/>
      <c r="H46" s="42"/>
      <c r="M46" s="169"/>
    </row>
    <row r="47" spans="1:13" ht="15">
      <c r="A47" s="693"/>
      <c r="B47" s="701"/>
      <c r="C47" s="701"/>
      <c r="D47" s="701"/>
      <c r="E47" s="701"/>
      <c r="F47" s="574"/>
      <c r="G47" s="45"/>
      <c r="H47" s="42"/>
      <c r="M47" s="169"/>
    </row>
    <row r="48" spans="1:13" ht="15">
      <c r="A48" s="693"/>
      <c r="B48" s="701"/>
      <c r="C48" s="701"/>
      <c r="D48" s="701"/>
      <c r="E48" s="701"/>
      <c r="F48" s="574"/>
      <c r="G48" s="45"/>
      <c r="H48" s="42"/>
      <c r="M48" s="169"/>
    </row>
    <row r="49" spans="1:13" ht="15">
      <c r="A49" s="693"/>
      <c r="B49" s="701"/>
      <c r="C49" s="701"/>
      <c r="D49" s="701"/>
      <c r="E49" s="701"/>
      <c r="F49" s="574"/>
      <c r="G49" s="45"/>
      <c r="H49" s="42"/>
      <c r="M49" s="169"/>
    </row>
    <row r="50" ht="15">
      <c r="M50" s="169"/>
    </row>
    <row r="51" ht="15">
      <c r="M51" s="169"/>
    </row>
    <row r="52" ht="15">
      <c r="M52" s="169"/>
    </row>
    <row r="53" ht="15">
      <c r="M53" s="169"/>
    </row>
    <row r="54" ht="15">
      <c r="M54" s="169"/>
    </row>
    <row r="55" ht="15">
      <c r="M55" s="169"/>
    </row>
    <row r="56" ht="15">
      <c r="M56" s="169"/>
    </row>
    <row r="57" ht="15">
      <c r="M57" s="169"/>
    </row>
    <row r="58" ht="15">
      <c r="M58" s="169"/>
    </row>
    <row r="59" ht="15">
      <c r="M59" s="169"/>
    </row>
    <row r="60" ht="15">
      <c r="M60" s="169"/>
    </row>
    <row r="61" ht="15">
      <c r="M61" s="169"/>
    </row>
    <row r="62" ht="15">
      <c r="M62" s="169"/>
    </row>
    <row r="63" ht="15">
      <c r="M63" s="169"/>
    </row>
    <row r="64" ht="15">
      <c r="M64" s="169"/>
    </row>
    <row r="65" ht="15">
      <c r="M65" s="169"/>
    </row>
    <row r="66" ht="15">
      <c r="M66" s="169"/>
    </row>
    <row r="67" ht="15">
      <c r="M67" s="169"/>
    </row>
    <row r="68" ht="15">
      <c r="M68" s="169"/>
    </row>
    <row r="69" ht="15">
      <c r="M69" s="169"/>
    </row>
    <row r="70" ht="15">
      <c r="M70" s="169"/>
    </row>
    <row r="71" ht="15">
      <c r="M71" s="169"/>
    </row>
    <row r="72" ht="15">
      <c r="M72" s="169"/>
    </row>
    <row r="73" ht="15">
      <c r="M73" s="169"/>
    </row>
    <row r="74" ht="15">
      <c r="M74" s="169"/>
    </row>
    <row r="75" ht="15">
      <c r="M75" s="169"/>
    </row>
    <row r="76" ht="15">
      <c r="M76" s="169"/>
    </row>
    <row r="77" ht="15">
      <c r="M77" s="169"/>
    </row>
    <row r="78" ht="15">
      <c r="M78" s="169"/>
    </row>
    <row r="79" ht="15">
      <c r="M79" s="169"/>
    </row>
    <row r="80" ht="15">
      <c r="M80" s="169"/>
    </row>
    <row r="81" ht="15">
      <c r="M81" s="169"/>
    </row>
    <row r="82" ht="15">
      <c r="M82" s="169"/>
    </row>
    <row r="83" ht="15">
      <c r="M83" s="169"/>
    </row>
    <row r="84" ht="15">
      <c r="M84" s="169"/>
    </row>
    <row r="85" ht="15">
      <c r="M85" s="169"/>
    </row>
    <row r="86" ht="15">
      <c r="M86" s="169"/>
    </row>
    <row r="87" ht="15">
      <c r="M87" s="169"/>
    </row>
    <row r="88" ht="15">
      <c r="M88" s="169"/>
    </row>
    <row r="89" ht="15">
      <c r="M89" s="169"/>
    </row>
    <row r="90" ht="15">
      <c r="M90" s="169"/>
    </row>
    <row r="91" ht="15">
      <c r="M91" s="169"/>
    </row>
    <row r="92" ht="15">
      <c r="M92" s="169"/>
    </row>
    <row r="93" ht="15">
      <c r="M93" s="169"/>
    </row>
    <row r="94" ht="15">
      <c r="M94" s="169"/>
    </row>
    <row r="95" ht="15">
      <c r="M95" s="169"/>
    </row>
    <row r="96" ht="15">
      <c r="M96" s="169"/>
    </row>
    <row r="97" ht="15">
      <c r="M97" s="169"/>
    </row>
    <row r="98" ht="15">
      <c r="M98" s="169"/>
    </row>
    <row r="99" ht="15">
      <c r="M99" s="169"/>
    </row>
    <row r="100" ht="15">
      <c r="M100" s="169"/>
    </row>
    <row r="101" ht="15">
      <c r="M101" s="169"/>
    </row>
    <row r="102" ht="15">
      <c r="M102" s="169"/>
    </row>
    <row r="103" ht="15">
      <c r="M103" s="169"/>
    </row>
    <row r="104" ht="15">
      <c r="M104" s="169"/>
    </row>
    <row r="105" ht="15">
      <c r="M105" s="169"/>
    </row>
    <row r="106" ht="15">
      <c r="M106" s="169"/>
    </row>
    <row r="107" ht="15">
      <c r="M107" s="169"/>
    </row>
    <row r="108" ht="15">
      <c r="M108" s="169"/>
    </row>
    <row r="109" ht="15">
      <c r="M109" s="169"/>
    </row>
    <row r="110" ht="15">
      <c r="M110" s="169"/>
    </row>
    <row r="111" ht="15">
      <c r="M111" s="169"/>
    </row>
    <row r="112" ht="15">
      <c r="M112" s="169"/>
    </row>
    <row r="113" ht="15">
      <c r="M113" s="169"/>
    </row>
    <row r="114" ht="15">
      <c r="M114" s="169"/>
    </row>
    <row r="115" ht="15">
      <c r="M115" s="169"/>
    </row>
    <row r="116" ht="15">
      <c r="M116" s="169"/>
    </row>
    <row r="117" ht="15">
      <c r="M117" s="169"/>
    </row>
    <row r="118" ht="15">
      <c r="M118" s="169"/>
    </row>
    <row r="119" ht="15">
      <c r="M119" s="169"/>
    </row>
    <row r="120" ht="15">
      <c r="M120" s="169"/>
    </row>
    <row r="121" ht="15">
      <c r="M121" s="169"/>
    </row>
    <row r="122" ht="15">
      <c r="M122" s="169"/>
    </row>
    <row r="123" ht="15">
      <c r="M123" s="169"/>
    </row>
    <row r="124" ht="15">
      <c r="M124" s="169"/>
    </row>
    <row r="125" ht="15">
      <c r="M125" s="169"/>
    </row>
    <row r="126" ht="15">
      <c r="M126" s="169"/>
    </row>
    <row r="127" ht="15">
      <c r="M127" s="169"/>
    </row>
    <row r="128" ht="15">
      <c r="M128" s="169"/>
    </row>
    <row r="129" ht="15">
      <c r="M129" s="169"/>
    </row>
    <row r="130" ht="15">
      <c r="M130" s="169"/>
    </row>
    <row r="131" ht="15">
      <c r="M131" s="169"/>
    </row>
    <row r="132" ht="15">
      <c r="M132" s="169"/>
    </row>
    <row r="133" ht="15">
      <c r="M133" s="169"/>
    </row>
    <row r="134" ht="15">
      <c r="M134" s="169"/>
    </row>
    <row r="135" ht="15">
      <c r="M135" s="169"/>
    </row>
    <row r="136" ht="15">
      <c r="M136" s="169"/>
    </row>
    <row r="137" ht="15">
      <c r="M137" s="169"/>
    </row>
    <row r="138" ht="15">
      <c r="M138" s="169"/>
    </row>
    <row r="139" ht="15">
      <c r="M139" s="169"/>
    </row>
    <row r="140" ht="15">
      <c r="M140" s="169"/>
    </row>
    <row r="141" ht="15">
      <c r="M141" s="169"/>
    </row>
    <row r="142" ht="15">
      <c r="M142" s="169"/>
    </row>
    <row r="143" ht="15">
      <c r="M143" s="169"/>
    </row>
    <row r="144" ht="15">
      <c r="M144" s="169"/>
    </row>
    <row r="145" ht="15">
      <c r="M145" s="169"/>
    </row>
    <row r="146" ht="15">
      <c r="M146" s="169"/>
    </row>
    <row r="147" ht="15">
      <c r="M147" s="169"/>
    </row>
    <row r="148" ht="15">
      <c r="M148" s="169"/>
    </row>
    <row r="149" ht="15">
      <c r="M149" s="169"/>
    </row>
    <row r="150" ht="15">
      <c r="M150" s="169"/>
    </row>
    <row r="151" ht="15">
      <c r="M151" s="169"/>
    </row>
    <row r="152" ht="15">
      <c r="M152" s="169"/>
    </row>
    <row r="153" ht="15">
      <c r="M153" s="169"/>
    </row>
    <row r="154" ht="15">
      <c r="M154" s="169"/>
    </row>
    <row r="155" ht="15">
      <c r="M155" s="169"/>
    </row>
    <row r="156" ht="15">
      <c r="M156" s="169"/>
    </row>
    <row r="157" ht="15">
      <c r="M157" s="169"/>
    </row>
    <row r="158" ht="15">
      <c r="M158" s="169"/>
    </row>
    <row r="159" ht="15">
      <c r="M159" s="169"/>
    </row>
    <row r="160" ht="15">
      <c r="M160" s="169"/>
    </row>
    <row r="161" ht="15">
      <c r="M161" s="169"/>
    </row>
    <row r="162" ht="15">
      <c r="M162" s="169"/>
    </row>
    <row r="163" ht="15">
      <c r="M163" s="169"/>
    </row>
    <row r="164" ht="15">
      <c r="M164" s="169"/>
    </row>
    <row r="165" ht="15">
      <c r="M165" s="169"/>
    </row>
    <row r="166" ht="15">
      <c r="M166" s="169"/>
    </row>
    <row r="167" ht="15">
      <c r="M167" s="169"/>
    </row>
    <row r="168" ht="15">
      <c r="M168" s="169"/>
    </row>
    <row r="169" ht="15">
      <c r="M169" s="169"/>
    </row>
    <row r="170" ht="15">
      <c r="M170" s="169"/>
    </row>
    <row r="171" ht="15">
      <c r="M171" s="169"/>
    </row>
    <row r="172" ht="15">
      <c r="M172" s="169"/>
    </row>
    <row r="173" ht="15">
      <c r="M173" s="169"/>
    </row>
    <row r="174" ht="15">
      <c r="M174" s="169"/>
    </row>
    <row r="175" ht="15">
      <c r="M175" s="169"/>
    </row>
    <row r="176" ht="15">
      <c r="M176" s="169"/>
    </row>
    <row r="177" ht="15">
      <c r="M177" s="169"/>
    </row>
    <row r="178" ht="15">
      <c r="M178" s="169"/>
    </row>
    <row r="179" ht="15">
      <c r="M179" s="169"/>
    </row>
    <row r="180" ht="15">
      <c r="M180" s="169"/>
    </row>
    <row r="181" ht="15">
      <c r="M181" s="169"/>
    </row>
    <row r="182" ht="15">
      <c r="M182" s="169"/>
    </row>
    <row r="183" ht="15">
      <c r="M183" s="169"/>
    </row>
    <row r="184" ht="15">
      <c r="M184" s="169"/>
    </row>
    <row r="185" ht="15">
      <c r="M185" s="169"/>
    </row>
    <row r="186" ht="15">
      <c r="M186" s="169"/>
    </row>
    <row r="187" ht="15">
      <c r="M187" s="169"/>
    </row>
    <row r="188" ht="15">
      <c r="M188" s="169"/>
    </row>
    <row r="189" ht="15">
      <c r="M189" s="169"/>
    </row>
    <row r="190" ht="15">
      <c r="M190" s="169"/>
    </row>
    <row r="191" ht="15">
      <c r="M191" s="169"/>
    </row>
    <row r="192" ht="15">
      <c r="M192" s="169"/>
    </row>
    <row r="193" ht="15">
      <c r="M193" s="169"/>
    </row>
    <row r="194" ht="15">
      <c r="M194" s="169"/>
    </row>
    <row r="195" ht="15">
      <c r="M195" s="169"/>
    </row>
    <row r="196" ht="15">
      <c r="M196" s="169"/>
    </row>
    <row r="197" ht="15">
      <c r="M197" s="169"/>
    </row>
    <row r="198" ht="15">
      <c r="M198" s="169"/>
    </row>
    <row r="199" ht="15">
      <c r="M199" s="169"/>
    </row>
    <row r="200" ht="15">
      <c r="M200" s="169"/>
    </row>
    <row r="201" ht="15">
      <c r="M201" s="169"/>
    </row>
    <row r="202" ht="15">
      <c r="M202" s="169"/>
    </row>
    <row r="203" ht="15">
      <c r="M203" s="169"/>
    </row>
    <row r="204" ht="15">
      <c r="M204" s="169"/>
    </row>
    <row r="205" ht="15">
      <c r="M205" s="169"/>
    </row>
    <row r="206" ht="15">
      <c r="M206" s="169"/>
    </row>
    <row r="207" ht="15">
      <c r="M207" s="169"/>
    </row>
    <row r="208" ht="15">
      <c r="M208" s="169"/>
    </row>
    <row r="209" ht="15">
      <c r="M209" s="169"/>
    </row>
    <row r="210" ht="15">
      <c r="M210" s="169"/>
    </row>
    <row r="211" ht="15">
      <c r="M211" s="169"/>
    </row>
    <row r="212" ht="15">
      <c r="M212" s="169"/>
    </row>
    <row r="213" ht="15">
      <c r="M213" s="169"/>
    </row>
    <row r="214" ht="15">
      <c r="M214" s="169"/>
    </row>
    <row r="215" ht="15">
      <c r="M215" s="169"/>
    </row>
    <row r="216" ht="15">
      <c r="M216" s="169"/>
    </row>
    <row r="217" ht="15">
      <c r="M217" s="169"/>
    </row>
    <row r="218" ht="15">
      <c r="M218" s="169"/>
    </row>
    <row r="219" ht="15">
      <c r="M219" s="169"/>
    </row>
    <row r="220" ht="15">
      <c r="M220" s="169"/>
    </row>
    <row r="221" ht="15">
      <c r="M221" s="169"/>
    </row>
    <row r="222" ht="15">
      <c r="M222" s="169"/>
    </row>
    <row r="223" ht="15">
      <c r="M223" s="169"/>
    </row>
    <row r="224" ht="15">
      <c r="M224" s="169"/>
    </row>
    <row r="225" ht="15">
      <c r="M225" s="169"/>
    </row>
    <row r="226" ht="15">
      <c r="M226" s="169"/>
    </row>
    <row r="227" ht="15">
      <c r="M227" s="169"/>
    </row>
    <row r="228" ht="15">
      <c r="M228" s="169"/>
    </row>
    <row r="229" ht="15">
      <c r="M229" s="169"/>
    </row>
    <row r="230" ht="15">
      <c r="M230" s="169"/>
    </row>
    <row r="231" ht="15">
      <c r="M231" s="169"/>
    </row>
    <row r="232" ht="15">
      <c r="M232" s="169"/>
    </row>
    <row r="233" ht="15">
      <c r="M233" s="169"/>
    </row>
    <row r="234" ht="15">
      <c r="M234" s="169"/>
    </row>
    <row r="235" ht="15">
      <c r="M235" s="169"/>
    </row>
    <row r="236" ht="15">
      <c r="M236" s="169"/>
    </row>
    <row r="237" ht="15">
      <c r="M237" s="169"/>
    </row>
    <row r="238" ht="15">
      <c r="M238" s="169"/>
    </row>
    <row r="239" ht="15">
      <c r="M239" s="169"/>
    </row>
    <row r="240" ht="15">
      <c r="M240" s="169"/>
    </row>
    <row r="241" ht="15">
      <c r="M241" s="169"/>
    </row>
    <row r="242" ht="15">
      <c r="M242" s="169"/>
    </row>
    <row r="243" ht="15">
      <c r="M243" s="169"/>
    </row>
    <row r="244" ht="15">
      <c r="M244" s="169"/>
    </row>
    <row r="245" ht="15">
      <c r="M245" s="169"/>
    </row>
    <row r="246" ht="15">
      <c r="M246" s="169"/>
    </row>
    <row r="247" ht="15">
      <c r="M247" s="169"/>
    </row>
    <row r="248" ht="15">
      <c r="M248" s="169"/>
    </row>
    <row r="249" ht="15">
      <c r="M249" s="169"/>
    </row>
    <row r="250" ht="15">
      <c r="M250" s="169"/>
    </row>
    <row r="251" ht="15">
      <c r="M251" s="169"/>
    </row>
    <row r="252" ht="15">
      <c r="M252" s="169"/>
    </row>
    <row r="253" ht="15">
      <c r="M253" s="169"/>
    </row>
    <row r="254" ht="15">
      <c r="M254" s="169"/>
    </row>
    <row r="255" ht="15">
      <c r="M255" s="169"/>
    </row>
    <row r="256" ht="15">
      <c r="M256" s="169"/>
    </row>
    <row r="257" ht="15">
      <c r="M257" s="169"/>
    </row>
    <row r="258" ht="15">
      <c r="M258" s="169"/>
    </row>
    <row r="259" ht="15">
      <c r="M259" s="169"/>
    </row>
    <row r="260" ht="15">
      <c r="M260" s="169"/>
    </row>
    <row r="261" ht="15">
      <c r="M261" s="169"/>
    </row>
    <row r="262" ht="15">
      <c r="M262" s="169"/>
    </row>
    <row r="263" ht="15">
      <c r="M263" s="169"/>
    </row>
    <row r="264" ht="15">
      <c r="M264" s="169"/>
    </row>
    <row r="265" ht="15">
      <c r="M265" s="169"/>
    </row>
    <row r="266" ht="15">
      <c r="M266" s="169"/>
    </row>
    <row r="267" ht="15">
      <c r="M267" s="169"/>
    </row>
    <row r="268" ht="15">
      <c r="M268" s="169"/>
    </row>
    <row r="269" ht="15">
      <c r="M269" s="169"/>
    </row>
    <row r="270" ht="15">
      <c r="M270" s="169"/>
    </row>
    <row r="271" ht="15">
      <c r="M271" s="169"/>
    </row>
    <row r="272" ht="15">
      <c r="M272" s="169"/>
    </row>
    <row r="273" ht="15">
      <c r="M273" s="169"/>
    </row>
    <row r="274" ht="15">
      <c r="M274" s="169"/>
    </row>
    <row r="275" ht="15">
      <c r="M275" s="169"/>
    </row>
    <row r="276" ht="15">
      <c r="M276" s="169"/>
    </row>
    <row r="277" ht="15">
      <c r="M277" s="169"/>
    </row>
    <row r="278" ht="15">
      <c r="M278" s="169"/>
    </row>
    <row r="279" ht="15">
      <c r="M279" s="169"/>
    </row>
    <row r="280" ht="15">
      <c r="M280" s="169"/>
    </row>
    <row r="281" ht="15">
      <c r="M281" s="169"/>
    </row>
    <row r="282" ht="15">
      <c r="M282" s="169"/>
    </row>
    <row r="283" ht="15">
      <c r="M283" s="169"/>
    </row>
    <row r="284" ht="15">
      <c r="M284" s="169"/>
    </row>
    <row r="285" ht="15">
      <c r="M285" s="169"/>
    </row>
    <row r="286" ht="15">
      <c r="M286" s="169"/>
    </row>
    <row r="287" ht="15">
      <c r="M287" s="169"/>
    </row>
    <row r="288" ht="15">
      <c r="M288" s="169"/>
    </row>
    <row r="289" ht="15">
      <c r="M289" s="169"/>
    </row>
    <row r="290" ht="15">
      <c r="M290" s="169"/>
    </row>
    <row r="291" ht="15">
      <c r="M291" s="169"/>
    </row>
    <row r="292" ht="15">
      <c r="M292" s="169"/>
    </row>
    <row r="293" ht="15">
      <c r="M293" s="169"/>
    </row>
    <row r="294" ht="15">
      <c r="M294" s="169"/>
    </row>
    <row r="295" ht="15">
      <c r="M295" s="169"/>
    </row>
    <row r="296" ht="15">
      <c r="M296" s="169"/>
    </row>
    <row r="297" ht="15">
      <c r="M297" s="169"/>
    </row>
    <row r="298" ht="15">
      <c r="M298" s="169"/>
    </row>
    <row r="299" ht="15">
      <c r="M299" s="169"/>
    </row>
    <row r="300" ht="15">
      <c r="M300" s="169"/>
    </row>
    <row r="301" ht="15">
      <c r="M301" s="169"/>
    </row>
    <row r="302" ht="15">
      <c r="M302" s="169"/>
    </row>
    <row r="303" ht="15">
      <c r="M303" s="169"/>
    </row>
    <row r="304" ht="15">
      <c r="M304" s="169"/>
    </row>
    <row r="305" ht="15">
      <c r="M305" s="169"/>
    </row>
    <row r="306" ht="15">
      <c r="M306" s="169"/>
    </row>
    <row r="307" ht="15">
      <c r="M307" s="169"/>
    </row>
    <row r="308" ht="15">
      <c r="M308" s="169"/>
    </row>
    <row r="309" ht="15">
      <c r="M309" s="169"/>
    </row>
    <row r="310" ht="15">
      <c r="M310" s="169"/>
    </row>
    <row r="311" ht="15">
      <c r="M311" s="169"/>
    </row>
    <row r="312" ht="15">
      <c r="M312" s="169"/>
    </row>
    <row r="313" ht="15">
      <c r="M313" s="169"/>
    </row>
    <row r="314" ht="15">
      <c r="M314" s="169"/>
    </row>
    <row r="315" ht="15">
      <c r="M315" s="169"/>
    </row>
    <row r="316" ht="15">
      <c r="M316" s="169"/>
    </row>
    <row r="317" ht="15">
      <c r="M317" s="169"/>
    </row>
    <row r="318" ht="15">
      <c r="M318" s="169"/>
    </row>
    <row r="319" ht="15">
      <c r="M319" s="169"/>
    </row>
    <row r="320" ht="15">
      <c r="M320" s="169"/>
    </row>
    <row r="321" ht="15">
      <c r="M321" s="169"/>
    </row>
    <row r="322" ht="15">
      <c r="M322" s="169"/>
    </row>
    <row r="323" ht="15">
      <c r="M323" s="169"/>
    </row>
    <row r="324" ht="15">
      <c r="M324" s="169"/>
    </row>
    <row r="325" ht="15">
      <c r="M325" s="169"/>
    </row>
    <row r="326" ht="15">
      <c r="M326" s="169"/>
    </row>
    <row r="327" ht="15">
      <c r="M327" s="169"/>
    </row>
    <row r="328" ht="15">
      <c r="M328" s="169"/>
    </row>
    <row r="329" ht="15">
      <c r="M329" s="169"/>
    </row>
    <row r="330" ht="15">
      <c r="M330" s="169"/>
    </row>
    <row r="331" ht="15">
      <c r="M331" s="169"/>
    </row>
    <row r="332" ht="15">
      <c r="M332" s="169"/>
    </row>
    <row r="333" ht="15">
      <c r="M333" s="169"/>
    </row>
    <row r="334" ht="15">
      <c r="M334" s="169"/>
    </row>
    <row r="335" ht="15">
      <c r="M335" s="169"/>
    </row>
    <row r="336" ht="15">
      <c r="M336" s="169"/>
    </row>
    <row r="337" ht="15">
      <c r="M337" s="169"/>
    </row>
    <row r="338" ht="15">
      <c r="M338" s="169"/>
    </row>
    <row r="339" ht="15">
      <c r="M339" s="169"/>
    </row>
    <row r="340" ht="15">
      <c r="M340" s="169"/>
    </row>
    <row r="341" ht="15">
      <c r="M341" s="169"/>
    </row>
    <row r="342" ht="15">
      <c r="M342" s="169"/>
    </row>
    <row r="343" ht="15">
      <c r="M343" s="169"/>
    </row>
    <row r="344" ht="15">
      <c r="M344" s="169"/>
    </row>
    <row r="345" ht="15">
      <c r="M345" s="169"/>
    </row>
    <row r="346" ht="15">
      <c r="M346" s="169"/>
    </row>
    <row r="347" ht="15">
      <c r="M347" s="169"/>
    </row>
    <row r="348" ht="15">
      <c r="M348" s="169"/>
    </row>
    <row r="349" ht="15">
      <c r="M349" s="169"/>
    </row>
    <row r="350" ht="15">
      <c r="M350" s="169"/>
    </row>
    <row r="351" ht="15">
      <c r="M351" s="169"/>
    </row>
    <row r="352" ht="15">
      <c r="M352" s="169"/>
    </row>
    <row r="353" ht="15">
      <c r="M353" s="169"/>
    </row>
    <row r="354" ht="15">
      <c r="M354" s="169"/>
    </row>
    <row r="355" ht="15">
      <c r="M355" s="169"/>
    </row>
    <row r="356" ht="15">
      <c r="M356" s="169"/>
    </row>
    <row r="357" ht="15">
      <c r="M357" s="169"/>
    </row>
    <row r="358" ht="15">
      <c r="M358" s="169"/>
    </row>
    <row r="359" ht="15">
      <c r="M359" s="169"/>
    </row>
    <row r="360" ht="15">
      <c r="M360" s="169"/>
    </row>
    <row r="361" ht="15">
      <c r="M361" s="169"/>
    </row>
    <row r="362" ht="15">
      <c r="M362" s="169"/>
    </row>
    <row r="363" ht="15">
      <c r="M363" s="169"/>
    </row>
    <row r="364" ht="15">
      <c r="M364" s="169"/>
    </row>
    <row r="365" ht="15">
      <c r="M365" s="169"/>
    </row>
    <row r="366" ht="15">
      <c r="M366" s="169"/>
    </row>
    <row r="367" ht="15">
      <c r="M367" s="169"/>
    </row>
    <row r="368" ht="15">
      <c r="M368" s="169"/>
    </row>
    <row r="369" ht="15">
      <c r="M369" s="169"/>
    </row>
    <row r="370" ht="15">
      <c r="M370" s="169"/>
    </row>
    <row r="371" ht="15">
      <c r="M371" s="169"/>
    </row>
    <row r="372" ht="15">
      <c r="M372" s="169"/>
    </row>
    <row r="373" ht="15">
      <c r="M373" s="169"/>
    </row>
    <row r="374" ht="15">
      <c r="M374" s="169"/>
    </row>
    <row r="375" ht="15">
      <c r="M375" s="169"/>
    </row>
    <row r="376" ht="15">
      <c r="M376" s="169"/>
    </row>
    <row r="377" ht="15">
      <c r="M377" s="169"/>
    </row>
    <row r="378" ht="15">
      <c r="M378" s="169"/>
    </row>
    <row r="379" ht="15">
      <c r="M379" s="169"/>
    </row>
    <row r="380" ht="15">
      <c r="M380" s="169"/>
    </row>
    <row r="381" ht="15">
      <c r="M381" s="169"/>
    </row>
    <row r="382" ht="15">
      <c r="M382" s="169"/>
    </row>
    <row r="383" ht="15">
      <c r="M383" s="169"/>
    </row>
    <row r="384" ht="15">
      <c r="M384" s="169"/>
    </row>
    <row r="385" ht="15">
      <c r="M385" s="169"/>
    </row>
    <row r="386" ht="15">
      <c r="M386" s="169"/>
    </row>
    <row r="387" ht="15">
      <c r="M387" s="169"/>
    </row>
    <row r="388" ht="15">
      <c r="M388" s="169"/>
    </row>
    <row r="389" ht="15">
      <c r="M389" s="169"/>
    </row>
    <row r="390" ht="15">
      <c r="M390" s="169"/>
    </row>
    <row r="391" ht="15">
      <c r="M391" s="169"/>
    </row>
    <row r="392" ht="15">
      <c r="M392" s="169"/>
    </row>
    <row r="393" ht="15">
      <c r="M393" s="169"/>
    </row>
    <row r="394" ht="15">
      <c r="M394" s="169"/>
    </row>
    <row r="395" ht="15">
      <c r="M395" s="169"/>
    </row>
    <row r="396" ht="15">
      <c r="M396" s="169"/>
    </row>
    <row r="397" ht="15">
      <c r="M397" s="169"/>
    </row>
    <row r="398" ht="15">
      <c r="M398" s="169"/>
    </row>
    <row r="399" ht="15">
      <c r="M399" s="169"/>
    </row>
    <row r="400" ht="15">
      <c r="M400" s="169"/>
    </row>
    <row r="401" ht="15">
      <c r="M401" s="169"/>
    </row>
    <row r="402" ht="15">
      <c r="M402" s="169"/>
    </row>
    <row r="403" ht="15">
      <c r="M403" s="169"/>
    </row>
    <row r="404" ht="15">
      <c r="M404" s="169"/>
    </row>
    <row r="405" ht="15">
      <c r="M405" s="169"/>
    </row>
    <row r="406" ht="15">
      <c r="M406" s="169"/>
    </row>
    <row r="407" ht="15">
      <c r="M407" s="169"/>
    </row>
    <row r="408" ht="15">
      <c r="M408" s="169"/>
    </row>
    <row r="409" ht="15">
      <c r="M409" s="169"/>
    </row>
    <row r="410" ht="15">
      <c r="M410" s="169"/>
    </row>
    <row r="411" ht="15">
      <c r="M411" s="169"/>
    </row>
    <row r="412" ht="15">
      <c r="M412" s="169"/>
    </row>
    <row r="413" ht="15">
      <c r="M413" s="169"/>
    </row>
    <row r="414" ht="15">
      <c r="M414" s="169"/>
    </row>
    <row r="415" ht="15">
      <c r="M415" s="169"/>
    </row>
    <row r="416" ht="15">
      <c r="M416" s="169"/>
    </row>
    <row r="417" ht="15">
      <c r="M417" s="169"/>
    </row>
    <row r="418" ht="15">
      <c r="M418" s="169"/>
    </row>
    <row r="419" ht="15">
      <c r="M419" s="169"/>
    </row>
    <row r="420" ht="15">
      <c r="M420" s="169"/>
    </row>
    <row r="421" ht="15">
      <c r="M421" s="169"/>
    </row>
    <row r="422" ht="15">
      <c r="M422" s="169"/>
    </row>
    <row r="423" ht="15">
      <c r="M423" s="169"/>
    </row>
    <row r="424" ht="15">
      <c r="M424" s="169"/>
    </row>
    <row r="425" ht="15">
      <c r="M425" s="169"/>
    </row>
    <row r="426" ht="15">
      <c r="M426" s="169"/>
    </row>
    <row r="427" ht="15">
      <c r="M427" s="169"/>
    </row>
    <row r="428" ht="15">
      <c r="M428" s="169"/>
    </row>
    <row r="429" ht="15">
      <c r="M429" s="169"/>
    </row>
    <row r="430" ht="15">
      <c r="M430" s="169"/>
    </row>
    <row r="431" ht="15">
      <c r="M431" s="169"/>
    </row>
    <row r="432" ht="15">
      <c r="M432" s="169"/>
    </row>
    <row r="433" ht="15">
      <c r="M433" s="169"/>
    </row>
    <row r="434" ht="15">
      <c r="M434" s="169"/>
    </row>
    <row r="435" ht="15">
      <c r="M435" s="169"/>
    </row>
    <row r="436" ht="15">
      <c r="M436" s="169"/>
    </row>
    <row r="437" ht="15">
      <c r="M437" s="169"/>
    </row>
    <row r="438" ht="15">
      <c r="M438" s="169"/>
    </row>
    <row r="439" ht="15">
      <c r="M439" s="169"/>
    </row>
    <row r="440" ht="15">
      <c r="M440" s="169"/>
    </row>
    <row r="441" ht="15">
      <c r="M441" s="169"/>
    </row>
    <row r="442" ht="15">
      <c r="M442" s="169"/>
    </row>
    <row r="443" ht="15">
      <c r="M443" s="169"/>
    </row>
    <row r="444" ht="15">
      <c r="M444" s="169"/>
    </row>
    <row r="445" ht="15">
      <c r="M445" s="169"/>
    </row>
    <row r="446" ht="15">
      <c r="M446" s="169"/>
    </row>
    <row r="447" ht="15">
      <c r="M447" s="169"/>
    </row>
    <row r="448" ht="15">
      <c r="M448" s="169"/>
    </row>
    <row r="449" ht="15">
      <c r="M449" s="169"/>
    </row>
    <row r="450" ht="15">
      <c r="M450" s="169"/>
    </row>
    <row r="451" ht="15">
      <c r="M451" s="169"/>
    </row>
    <row r="452" ht="15">
      <c r="M452" s="169"/>
    </row>
    <row r="453" ht="15">
      <c r="M453" s="169"/>
    </row>
    <row r="454" ht="15">
      <c r="M454" s="169"/>
    </row>
    <row r="455" ht="15">
      <c r="M455" s="169"/>
    </row>
    <row r="456" ht="15">
      <c r="M456" s="169"/>
    </row>
    <row r="457" ht="15">
      <c r="M457" s="169"/>
    </row>
    <row r="458" ht="15">
      <c r="M458" s="169"/>
    </row>
    <row r="459" ht="15">
      <c r="M459" s="169"/>
    </row>
    <row r="460" ht="15">
      <c r="M460" s="169"/>
    </row>
    <row r="461" ht="15">
      <c r="M461" s="169"/>
    </row>
    <row r="462" ht="15">
      <c r="M462" s="169"/>
    </row>
    <row r="463" ht="15">
      <c r="M463" s="169"/>
    </row>
    <row r="464" ht="15">
      <c r="M464" s="169"/>
    </row>
    <row r="465" ht="15">
      <c r="M465" s="169"/>
    </row>
    <row r="466" ht="15">
      <c r="M466" s="169"/>
    </row>
    <row r="467" ht="15">
      <c r="M467" s="169"/>
    </row>
    <row r="468" ht="15">
      <c r="M468" s="169"/>
    </row>
    <row r="469" ht="15">
      <c r="M469" s="169"/>
    </row>
    <row r="470" ht="15">
      <c r="M470" s="169"/>
    </row>
    <row r="471" ht="15">
      <c r="M471" s="169"/>
    </row>
    <row r="472" ht="15">
      <c r="M472" s="169"/>
    </row>
    <row r="473" ht="15">
      <c r="M473" s="169"/>
    </row>
    <row r="474" ht="15">
      <c r="M474" s="169"/>
    </row>
    <row r="475" ht="15">
      <c r="M475" s="169"/>
    </row>
    <row r="476" ht="15">
      <c r="M476" s="169"/>
    </row>
    <row r="477" ht="15">
      <c r="M477" s="169"/>
    </row>
    <row r="478" ht="15">
      <c r="M478" s="169"/>
    </row>
    <row r="479" ht="15">
      <c r="M479" s="169"/>
    </row>
    <row r="480" ht="15">
      <c r="M480" s="169"/>
    </row>
    <row r="481" ht="15">
      <c r="M481" s="169"/>
    </row>
    <row r="482" ht="15">
      <c r="M482" s="169"/>
    </row>
    <row r="483" ht="15">
      <c r="M483" s="169"/>
    </row>
    <row r="484" ht="15">
      <c r="M484" s="169"/>
    </row>
    <row r="485" ht="15">
      <c r="M485" s="169"/>
    </row>
    <row r="486" ht="15">
      <c r="M486" s="169"/>
    </row>
    <row r="487" ht="15">
      <c r="M487" s="169"/>
    </row>
    <row r="488" ht="15">
      <c r="M488" s="169"/>
    </row>
    <row r="489" ht="15">
      <c r="M489" s="169"/>
    </row>
    <row r="490" ht="15">
      <c r="M490" s="169"/>
    </row>
    <row r="491" ht="15">
      <c r="M491" s="169"/>
    </row>
    <row r="492" ht="15">
      <c r="M492" s="169"/>
    </row>
    <row r="493" ht="15">
      <c r="M493" s="169"/>
    </row>
    <row r="494" ht="15">
      <c r="M494" s="169"/>
    </row>
    <row r="495" ht="15">
      <c r="M495" s="169"/>
    </row>
    <row r="496" ht="15">
      <c r="M496" s="169"/>
    </row>
    <row r="497" ht="15">
      <c r="M497" s="169"/>
    </row>
    <row r="498" ht="15">
      <c r="M498" s="169"/>
    </row>
    <row r="499" ht="15">
      <c r="M499" s="169"/>
    </row>
    <row r="500" ht="15">
      <c r="M500" s="169"/>
    </row>
    <row r="501" ht="15">
      <c r="M501" s="169"/>
    </row>
    <row r="502" ht="15">
      <c r="M502" s="169"/>
    </row>
    <row r="503" ht="15">
      <c r="M503" s="169"/>
    </row>
    <row r="504" ht="15">
      <c r="M504" s="169"/>
    </row>
    <row r="505" ht="15">
      <c r="M505" s="169"/>
    </row>
    <row r="506" ht="15">
      <c r="M506" s="169"/>
    </row>
    <row r="507" ht="15">
      <c r="M507" s="169"/>
    </row>
    <row r="508" ht="15">
      <c r="M508" s="169"/>
    </row>
    <row r="509" ht="15">
      <c r="M509" s="169"/>
    </row>
    <row r="510" ht="15">
      <c r="M510" s="169"/>
    </row>
    <row r="511" ht="15">
      <c r="M511" s="169"/>
    </row>
    <row r="512" ht="15">
      <c r="M512" s="169"/>
    </row>
    <row r="513" ht="15">
      <c r="M513" s="169"/>
    </row>
    <row r="514" ht="15">
      <c r="M514" s="169"/>
    </row>
    <row r="515" ht="15">
      <c r="M515" s="169"/>
    </row>
    <row r="516" ht="15">
      <c r="M516" s="169"/>
    </row>
    <row r="517" ht="15">
      <c r="M517" s="169"/>
    </row>
    <row r="518" ht="15">
      <c r="M518" s="169"/>
    </row>
    <row r="519" ht="15">
      <c r="M519" s="169"/>
    </row>
    <row r="520" ht="15">
      <c r="M520" s="169"/>
    </row>
    <row r="521" ht="15">
      <c r="M521" s="169"/>
    </row>
    <row r="522" ht="15">
      <c r="M522" s="169"/>
    </row>
    <row r="523" ht="15">
      <c r="M523" s="169"/>
    </row>
    <row r="524" ht="15">
      <c r="M524" s="169"/>
    </row>
    <row r="525" ht="15">
      <c r="M525" s="169"/>
    </row>
    <row r="526" ht="15">
      <c r="M526" s="169"/>
    </row>
    <row r="527" ht="15">
      <c r="M527" s="169"/>
    </row>
    <row r="528" ht="15">
      <c r="M528" s="169"/>
    </row>
    <row r="529" ht="15">
      <c r="M529" s="169"/>
    </row>
    <row r="530" ht="15">
      <c r="M530" s="169"/>
    </row>
    <row r="531" ht="15">
      <c r="M531" s="169"/>
    </row>
    <row r="532" ht="15">
      <c r="M532" s="169"/>
    </row>
    <row r="533" ht="15">
      <c r="M533" s="169"/>
    </row>
    <row r="534" ht="15">
      <c r="M534" s="169"/>
    </row>
    <row r="535" ht="1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1:O202"/>
  <sheetViews>
    <sheetView showGridLines="0" view="pageBreakPreview" zoomScale="70" zoomScaleNormal="70" zoomScaleSheetLayoutView="70" workbookViewId="0" topLeftCell="A1">
      <selection activeCell="E27" sqref="E27"/>
    </sheetView>
  </sheetViews>
  <sheetFormatPr defaultColWidth="10.57421875" defaultRowHeight="15"/>
  <cols>
    <col min="1" max="1" width="60.57421875" style="39" customWidth="1"/>
    <col min="2" max="2" width="10.57421875" style="111" customWidth="1"/>
    <col min="3" max="3" width="17.57421875" style="39" customWidth="1"/>
    <col min="4" max="4" width="19.57421875" style="39" customWidth="1"/>
    <col min="5" max="6" width="21.57421875" style="39" customWidth="1"/>
    <col min="7" max="16384" width="10.57421875" style="39" customWidth="1"/>
  </cols>
  <sheetData>
    <row r="1" spans="1:5" ht="15">
      <c r="A1" s="19" t="s">
        <v>823</v>
      </c>
      <c r="B1" s="58"/>
      <c r="C1" s="48"/>
      <c r="D1" s="28"/>
      <c r="E1" s="110"/>
    </row>
    <row r="2" spans="2:5" ht="15">
      <c r="B2" s="491"/>
      <c r="C2" s="66"/>
      <c r="D2" s="65"/>
      <c r="E2" s="154"/>
    </row>
    <row r="3" spans="1:5" ht="15">
      <c r="A3" s="75" t="str">
        <f>CONCATENATE("на ",UPPER(pdeName))</f>
        <v>на СИНЕРГОН ХОЛДИНГ АД</v>
      </c>
      <c r="B3" s="58"/>
      <c r="C3" s="48"/>
      <c r="D3" s="22"/>
      <c r="E3" s="154"/>
    </row>
    <row r="4" spans="1:4" ht="15">
      <c r="A4" s="75" t="str">
        <f>CONCATENATE("ЕИК по БУЛСТАТ: ",pdeBulstat)</f>
        <v>ЕИК по БУЛСТАТ: 121228499</v>
      </c>
      <c r="B4" s="40"/>
      <c r="C4" s="23"/>
      <c r="D4" s="22"/>
    </row>
    <row r="5" spans="1:6" ht="15">
      <c r="A5" s="75" t="str">
        <f>CONCATENATE("към ",TEXT(endDate,"dd.mm.yyyy")," г.")</f>
        <v>към 31.12.2021 г.</v>
      </c>
      <c r="B5" s="28"/>
      <c r="C5" s="74"/>
      <c r="D5" s="74"/>
      <c r="E5" s="107"/>
      <c r="F5" s="108"/>
    </row>
    <row r="6" spans="1:6" ht="15">
      <c r="A6" s="59"/>
      <c r="B6" s="14"/>
      <c r="E6" s="107"/>
      <c r="F6" s="109"/>
    </row>
    <row r="7" spans="1:6" ht="15">
      <c r="A7" s="60"/>
      <c r="B7" s="14"/>
      <c r="E7" s="61"/>
      <c r="F7" s="33" t="s">
        <v>820</v>
      </c>
    </row>
    <row r="8" spans="1:15" s="128" customFormat="1" ht="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">
      <c r="A10" s="506" t="s">
        <v>791</v>
      </c>
      <c r="B10" s="507"/>
      <c r="C10" s="471"/>
      <c r="D10" s="471"/>
      <c r="E10" s="471"/>
      <c r="F10" s="471"/>
    </row>
    <row r="11" spans="1:6" ht="15">
      <c r="A11" s="508" t="s">
        <v>792</v>
      </c>
      <c r="B11" s="503"/>
      <c r="C11" s="471"/>
      <c r="D11" s="471"/>
      <c r="E11" s="471"/>
      <c r="F11" s="471"/>
    </row>
    <row r="12" spans="1:6" ht="15">
      <c r="A12" s="679" t="s">
        <v>1000</v>
      </c>
      <c r="B12" s="680"/>
      <c r="C12" s="92">
        <v>1493</v>
      </c>
      <c r="D12" s="92">
        <v>95.85</v>
      </c>
      <c r="E12" s="92"/>
      <c r="F12" s="469">
        <f>C12-E12</f>
        <v>1493</v>
      </c>
    </row>
    <row r="13" spans="1:6" ht="15">
      <c r="A13" s="679" t="s">
        <v>1001</v>
      </c>
      <c r="B13" s="680"/>
      <c r="C13" s="92">
        <v>5143</v>
      </c>
      <c r="D13" s="92">
        <v>99.2</v>
      </c>
      <c r="E13" s="92"/>
      <c r="F13" s="469">
        <f aca="true" t="shared" si="0" ref="F13:F36">C13-E13</f>
        <v>5143</v>
      </c>
    </row>
    <row r="14" spans="1:6" ht="15">
      <c r="A14" s="679" t="s">
        <v>1002</v>
      </c>
      <c r="B14" s="680"/>
      <c r="C14" s="92">
        <v>2673</v>
      </c>
      <c r="D14" s="92">
        <v>99</v>
      </c>
      <c r="E14" s="92"/>
      <c r="F14" s="469">
        <f t="shared" si="0"/>
        <v>2673</v>
      </c>
    </row>
    <row r="15" spans="1:6" ht="15">
      <c r="A15" s="679" t="s">
        <v>1003</v>
      </c>
      <c r="B15" s="680"/>
      <c r="C15" s="92">
        <v>2273</v>
      </c>
      <c r="D15" s="92">
        <v>99.38</v>
      </c>
      <c r="E15" s="92"/>
      <c r="F15" s="469">
        <f t="shared" si="0"/>
        <v>2273</v>
      </c>
    </row>
    <row r="16" spans="1:6" ht="15">
      <c r="A16" s="679" t="s">
        <v>1004</v>
      </c>
      <c r="B16" s="680"/>
      <c r="C16" s="92">
        <v>5668</v>
      </c>
      <c r="D16" s="92">
        <v>98.38</v>
      </c>
      <c r="E16" s="92"/>
      <c r="F16" s="469">
        <f t="shared" si="0"/>
        <v>5668</v>
      </c>
    </row>
    <row r="17" spans="1:6" ht="15">
      <c r="A17" s="679" t="s">
        <v>1005</v>
      </c>
      <c r="B17" s="680"/>
      <c r="C17" s="92">
        <v>8603</v>
      </c>
      <c r="D17" s="92">
        <v>99.97</v>
      </c>
      <c r="E17" s="92"/>
      <c r="F17" s="469">
        <f t="shared" si="0"/>
        <v>8603</v>
      </c>
    </row>
    <row r="18" spans="1:6" ht="15">
      <c r="A18" s="679" t="s">
        <v>1006</v>
      </c>
      <c r="B18" s="680"/>
      <c r="C18" s="92">
        <v>1174</v>
      </c>
      <c r="D18" s="92">
        <v>95.41</v>
      </c>
      <c r="E18" s="92"/>
      <c r="F18" s="469">
        <f t="shared" si="0"/>
        <v>1174</v>
      </c>
    </row>
    <row r="19" spans="1:6" ht="15">
      <c r="A19" s="679" t="s">
        <v>1007</v>
      </c>
      <c r="B19" s="680"/>
      <c r="C19" s="92">
        <v>21648</v>
      </c>
      <c r="D19" s="92">
        <v>99.98</v>
      </c>
      <c r="E19" s="92"/>
      <c r="F19" s="469">
        <f t="shared" si="0"/>
        <v>21648</v>
      </c>
    </row>
    <row r="20" spans="1:6" ht="15">
      <c r="A20" s="679" t="s">
        <v>1008</v>
      </c>
      <c r="B20" s="680"/>
      <c r="C20" s="92">
        <v>3020</v>
      </c>
      <c r="D20" s="92">
        <v>100</v>
      </c>
      <c r="E20" s="92"/>
      <c r="F20" s="469">
        <f t="shared" si="0"/>
        <v>3020</v>
      </c>
    </row>
    <row r="21" spans="1:6" ht="15">
      <c r="A21" s="679" t="s">
        <v>1009</v>
      </c>
      <c r="B21" s="680"/>
      <c r="C21" s="92">
        <v>27267</v>
      </c>
      <c r="D21" s="92">
        <v>89.64</v>
      </c>
      <c r="E21" s="92"/>
      <c r="F21" s="469">
        <f t="shared" si="0"/>
        <v>27267</v>
      </c>
    </row>
    <row r="22" spans="1:6" ht="15">
      <c r="A22" s="679" t="s">
        <v>1010</v>
      </c>
      <c r="B22" s="680"/>
      <c r="C22" s="92">
        <v>20992</v>
      </c>
      <c r="D22" s="92">
        <v>68.77</v>
      </c>
      <c r="E22" s="92"/>
      <c r="F22" s="469">
        <f t="shared" si="0"/>
        <v>20992</v>
      </c>
    </row>
    <row r="23" spans="1:6" ht="15">
      <c r="A23" s="679" t="s">
        <v>1011</v>
      </c>
      <c r="B23" s="680"/>
      <c r="C23" s="92"/>
      <c r="D23" s="92">
        <v>89.73</v>
      </c>
      <c r="E23" s="92">
        <v>12909</v>
      </c>
      <c r="F23" s="469">
        <f t="shared" si="0"/>
        <v>-12909</v>
      </c>
    </row>
    <row r="24" spans="1:6" ht="15">
      <c r="A24" s="679" t="s">
        <v>1012</v>
      </c>
      <c r="B24" s="680"/>
      <c r="C24" s="92">
        <v>1005</v>
      </c>
      <c r="D24" s="92">
        <v>100</v>
      </c>
      <c r="E24" s="92"/>
      <c r="F24" s="469">
        <f t="shared" si="0"/>
        <v>1005</v>
      </c>
    </row>
    <row r="25" spans="1:6" ht="15">
      <c r="A25" s="679" t="s">
        <v>1013</v>
      </c>
      <c r="B25" s="680"/>
      <c r="C25" s="92">
        <v>1050</v>
      </c>
      <c r="D25" s="92">
        <v>100</v>
      </c>
      <c r="E25" s="92"/>
      <c r="F25" s="469">
        <f t="shared" si="0"/>
        <v>1050</v>
      </c>
    </row>
    <row r="26" spans="1:6" ht="15">
      <c r="A26" s="679" t="s">
        <v>1014</v>
      </c>
      <c r="B26" s="680"/>
      <c r="C26" s="92">
        <v>14449</v>
      </c>
      <c r="D26" s="92">
        <v>100</v>
      </c>
      <c r="E26" s="92"/>
      <c r="F26" s="469">
        <f t="shared" si="0"/>
        <v>14449</v>
      </c>
    </row>
    <row r="27" spans="1:6" ht="15">
      <c r="A27" s="679" t="s">
        <v>1015</v>
      </c>
      <c r="B27" s="680"/>
      <c r="C27" s="92">
        <v>798</v>
      </c>
      <c r="D27" s="92">
        <v>100</v>
      </c>
      <c r="E27" s="92"/>
      <c r="F27" s="469">
        <f t="shared" si="0"/>
        <v>798</v>
      </c>
    </row>
    <row r="28" spans="1:6" ht="15">
      <c r="A28" s="679" t="s">
        <v>1016</v>
      </c>
      <c r="B28" s="680"/>
      <c r="C28" s="92">
        <v>1518</v>
      </c>
      <c r="D28" s="92">
        <v>100</v>
      </c>
      <c r="E28" s="92"/>
      <c r="F28" s="469">
        <f t="shared" si="0"/>
        <v>1518</v>
      </c>
    </row>
    <row r="29" spans="1:6" ht="15">
      <c r="A29" s="679" t="s">
        <v>1017</v>
      </c>
      <c r="B29" s="680"/>
      <c r="C29" s="92">
        <v>4500</v>
      </c>
      <c r="D29" s="92">
        <v>100</v>
      </c>
      <c r="E29" s="92"/>
      <c r="F29" s="469">
        <f t="shared" si="0"/>
        <v>4500</v>
      </c>
    </row>
    <row r="30" spans="1:6" ht="15">
      <c r="A30" s="679" t="s">
        <v>1018</v>
      </c>
      <c r="B30" s="680"/>
      <c r="C30" s="92">
        <v>4230</v>
      </c>
      <c r="D30" s="92">
        <v>100</v>
      </c>
      <c r="E30" s="92"/>
      <c r="F30" s="469">
        <f t="shared" si="0"/>
        <v>4230</v>
      </c>
    </row>
    <row r="31" spans="1:6" ht="15">
      <c r="A31" s="679">
        <v>20</v>
      </c>
      <c r="B31" s="680"/>
      <c r="C31" s="92"/>
      <c r="D31" s="92"/>
      <c r="E31" s="92"/>
      <c r="F31" s="469">
        <f t="shared" si="0"/>
        <v>0</v>
      </c>
    </row>
    <row r="32" spans="1:6" ht="15">
      <c r="A32" s="679">
        <v>21</v>
      </c>
      <c r="B32" s="680"/>
      <c r="C32" s="92"/>
      <c r="D32" s="92"/>
      <c r="E32" s="92"/>
      <c r="F32" s="469">
        <f t="shared" si="0"/>
        <v>0</v>
      </c>
    </row>
    <row r="33" spans="1:6" ht="15">
      <c r="A33" s="679">
        <v>22</v>
      </c>
      <c r="B33" s="680"/>
      <c r="C33" s="92"/>
      <c r="D33" s="92"/>
      <c r="E33" s="92"/>
      <c r="F33" s="469">
        <f t="shared" si="0"/>
        <v>0</v>
      </c>
    </row>
    <row r="34" spans="1:6" ht="15">
      <c r="A34" s="679">
        <v>23</v>
      </c>
      <c r="B34" s="680"/>
      <c r="C34" s="92"/>
      <c r="D34" s="92"/>
      <c r="E34" s="92"/>
      <c r="F34" s="469">
        <f t="shared" si="0"/>
        <v>0</v>
      </c>
    </row>
    <row r="35" spans="1:6" ht="15">
      <c r="A35" s="679">
        <v>24</v>
      </c>
      <c r="B35" s="680"/>
      <c r="C35" s="92"/>
      <c r="D35" s="92"/>
      <c r="E35" s="92"/>
      <c r="F35" s="469">
        <f t="shared" si="0"/>
        <v>0</v>
      </c>
    </row>
    <row r="36" spans="1:6" ht="15">
      <c r="A36" s="679">
        <v>25</v>
      </c>
      <c r="B36" s="680"/>
      <c r="C36" s="92"/>
      <c r="D36" s="92"/>
      <c r="E36" s="92"/>
      <c r="F36" s="469">
        <f t="shared" si="0"/>
        <v>0</v>
      </c>
    </row>
    <row r="37" spans="1:6" ht="15">
      <c r="A37" s="509" t="s">
        <v>544</v>
      </c>
      <c r="B37" s="510" t="s">
        <v>793</v>
      </c>
      <c r="C37" s="472">
        <f>SUM(C12:C36)</f>
        <v>127504</v>
      </c>
      <c r="D37" s="472"/>
      <c r="E37" s="472">
        <f>SUM(E12:E36)</f>
        <v>12909</v>
      </c>
      <c r="F37" s="472">
        <f>SUM(F12:F36)</f>
        <v>114595</v>
      </c>
    </row>
    <row r="38" spans="1:6" ht="15">
      <c r="A38" s="508" t="s">
        <v>794</v>
      </c>
      <c r="B38" s="510"/>
      <c r="C38" s="471"/>
      <c r="D38" s="471"/>
      <c r="E38" s="471"/>
      <c r="F38" s="471"/>
    </row>
    <row r="39" spans="1:6" ht="15">
      <c r="A39" s="679">
        <v>1</v>
      </c>
      <c r="B39" s="680"/>
      <c r="C39" s="92"/>
      <c r="D39" s="92"/>
      <c r="E39" s="92"/>
      <c r="F39" s="469">
        <f>C39-E39</f>
        <v>0</v>
      </c>
    </row>
    <row r="40" spans="1:6" ht="15">
      <c r="A40" s="679">
        <v>2</v>
      </c>
      <c r="B40" s="680"/>
      <c r="C40" s="92"/>
      <c r="D40" s="92"/>
      <c r="E40" s="92"/>
      <c r="F40" s="469">
        <f aca="true" t="shared" si="1" ref="F40:F63">C40-E40</f>
        <v>0</v>
      </c>
    </row>
    <row r="41" spans="1:6" ht="15">
      <c r="A41" s="679">
        <v>3</v>
      </c>
      <c r="B41" s="680"/>
      <c r="C41" s="92"/>
      <c r="D41" s="92"/>
      <c r="E41" s="92"/>
      <c r="F41" s="469">
        <f t="shared" si="1"/>
        <v>0</v>
      </c>
    </row>
    <row r="42" spans="1:6" ht="15">
      <c r="A42" s="679">
        <v>4</v>
      </c>
      <c r="B42" s="680"/>
      <c r="C42" s="92"/>
      <c r="D42" s="92"/>
      <c r="E42" s="92"/>
      <c r="F42" s="469">
        <f t="shared" si="1"/>
        <v>0</v>
      </c>
    </row>
    <row r="43" spans="1:6" ht="15">
      <c r="A43" s="679">
        <v>5</v>
      </c>
      <c r="B43" s="680"/>
      <c r="C43" s="92"/>
      <c r="D43" s="92"/>
      <c r="E43" s="92"/>
      <c r="F43" s="469">
        <f t="shared" si="1"/>
        <v>0</v>
      </c>
    </row>
    <row r="44" spans="1:6" ht="15">
      <c r="A44" s="679">
        <v>6</v>
      </c>
      <c r="B44" s="680"/>
      <c r="C44" s="92"/>
      <c r="D44" s="92"/>
      <c r="E44" s="92"/>
      <c r="F44" s="469">
        <f t="shared" si="1"/>
        <v>0</v>
      </c>
    </row>
    <row r="45" spans="1:6" ht="15">
      <c r="A45" s="679">
        <v>7</v>
      </c>
      <c r="B45" s="680"/>
      <c r="C45" s="92"/>
      <c r="D45" s="92"/>
      <c r="E45" s="92"/>
      <c r="F45" s="469">
        <f t="shared" si="1"/>
        <v>0</v>
      </c>
    </row>
    <row r="46" spans="1:6" ht="15">
      <c r="A46" s="679">
        <v>8</v>
      </c>
      <c r="B46" s="680"/>
      <c r="C46" s="92"/>
      <c r="D46" s="92"/>
      <c r="E46" s="92"/>
      <c r="F46" s="469">
        <f t="shared" si="1"/>
        <v>0</v>
      </c>
    </row>
    <row r="47" spans="1:6" ht="15">
      <c r="A47" s="679">
        <v>9</v>
      </c>
      <c r="B47" s="680"/>
      <c r="C47" s="92"/>
      <c r="D47" s="92"/>
      <c r="E47" s="92"/>
      <c r="F47" s="469">
        <f t="shared" si="1"/>
        <v>0</v>
      </c>
    </row>
    <row r="48" spans="1:6" ht="15">
      <c r="A48" s="679">
        <v>10</v>
      </c>
      <c r="B48" s="680"/>
      <c r="C48" s="92"/>
      <c r="D48" s="92"/>
      <c r="E48" s="92"/>
      <c r="F48" s="469">
        <f t="shared" si="1"/>
        <v>0</v>
      </c>
    </row>
    <row r="49" spans="1:6" ht="15">
      <c r="A49" s="679">
        <v>11</v>
      </c>
      <c r="B49" s="680"/>
      <c r="C49" s="92"/>
      <c r="D49" s="92"/>
      <c r="E49" s="92"/>
      <c r="F49" s="469">
        <f t="shared" si="1"/>
        <v>0</v>
      </c>
    </row>
    <row r="50" spans="1:6" ht="15">
      <c r="A50" s="679">
        <v>12</v>
      </c>
      <c r="B50" s="680"/>
      <c r="C50" s="92"/>
      <c r="D50" s="92"/>
      <c r="E50" s="92"/>
      <c r="F50" s="469">
        <f t="shared" si="1"/>
        <v>0</v>
      </c>
    </row>
    <row r="51" spans="1:6" ht="15">
      <c r="A51" s="679">
        <v>13</v>
      </c>
      <c r="B51" s="680"/>
      <c r="C51" s="92"/>
      <c r="D51" s="92"/>
      <c r="E51" s="92"/>
      <c r="F51" s="469">
        <f t="shared" si="1"/>
        <v>0</v>
      </c>
    </row>
    <row r="52" spans="1:6" ht="15">
      <c r="A52" s="679">
        <v>14</v>
      </c>
      <c r="B52" s="680"/>
      <c r="C52" s="92"/>
      <c r="D52" s="92"/>
      <c r="E52" s="92"/>
      <c r="F52" s="469">
        <f t="shared" si="1"/>
        <v>0</v>
      </c>
    </row>
    <row r="53" spans="1:6" ht="15">
      <c r="A53" s="679">
        <v>15</v>
      </c>
      <c r="B53" s="680"/>
      <c r="C53" s="92"/>
      <c r="D53" s="92"/>
      <c r="E53" s="92"/>
      <c r="F53" s="469">
        <f t="shared" si="1"/>
        <v>0</v>
      </c>
    </row>
    <row r="54" spans="1:6" ht="15">
      <c r="A54" s="679">
        <v>16</v>
      </c>
      <c r="B54" s="680"/>
      <c r="C54" s="92"/>
      <c r="D54" s="92"/>
      <c r="E54" s="92"/>
      <c r="F54" s="469">
        <f t="shared" si="1"/>
        <v>0</v>
      </c>
    </row>
    <row r="55" spans="1:6" ht="15">
      <c r="A55" s="679">
        <v>17</v>
      </c>
      <c r="B55" s="680"/>
      <c r="C55" s="92"/>
      <c r="D55" s="92"/>
      <c r="E55" s="92"/>
      <c r="F55" s="469">
        <f t="shared" si="1"/>
        <v>0</v>
      </c>
    </row>
    <row r="56" spans="1:6" ht="15">
      <c r="A56" s="679">
        <v>18</v>
      </c>
      <c r="B56" s="680"/>
      <c r="C56" s="92"/>
      <c r="D56" s="92"/>
      <c r="E56" s="92"/>
      <c r="F56" s="469">
        <f t="shared" si="1"/>
        <v>0</v>
      </c>
    </row>
    <row r="57" spans="1:6" ht="15">
      <c r="A57" s="679">
        <v>19</v>
      </c>
      <c r="B57" s="680"/>
      <c r="C57" s="92"/>
      <c r="D57" s="92"/>
      <c r="E57" s="92"/>
      <c r="F57" s="469">
        <f t="shared" si="1"/>
        <v>0</v>
      </c>
    </row>
    <row r="58" spans="1:6" ht="15">
      <c r="A58" s="679">
        <v>20</v>
      </c>
      <c r="B58" s="680"/>
      <c r="C58" s="92"/>
      <c r="D58" s="92"/>
      <c r="E58" s="92"/>
      <c r="F58" s="469">
        <f t="shared" si="1"/>
        <v>0</v>
      </c>
    </row>
    <row r="59" spans="1:6" ht="15">
      <c r="A59" s="679">
        <v>21</v>
      </c>
      <c r="B59" s="680"/>
      <c r="C59" s="92"/>
      <c r="D59" s="92"/>
      <c r="E59" s="92"/>
      <c r="F59" s="469">
        <f t="shared" si="1"/>
        <v>0</v>
      </c>
    </row>
    <row r="60" spans="1:6" ht="15">
      <c r="A60" s="679">
        <v>22</v>
      </c>
      <c r="B60" s="680"/>
      <c r="C60" s="92"/>
      <c r="D60" s="92"/>
      <c r="E60" s="92"/>
      <c r="F60" s="469">
        <f t="shared" si="1"/>
        <v>0</v>
      </c>
    </row>
    <row r="61" spans="1:6" ht="15">
      <c r="A61" s="679">
        <v>23</v>
      </c>
      <c r="B61" s="680"/>
      <c r="C61" s="92"/>
      <c r="D61" s="92"/>
      <c r="E61" s="92"/>
      <c r="F61" s="469">
        <f t="shared" si="1"/>
        <v>0</v>
      </c>
    </row>
    <row r="62" spans="1:6" ht="15">
      <c r="A62" s="679">
        <v>24</v>
      </c>
      <c r="B62" s="680"/>
      <c r="C62" s="92"/>
      <c r="D62" s="92"/>
      <c r="E62" s="92"/>
      <c r="F62" s="469">
        <f t="shared" si="1"/>
        <v>0</v>
      </c>
    </row>
    <row r="63" spans="1:6" ht="15">
      <c r="A63" s="679">
        <v>25</v>
      </c>
      <c r="B63" s="680"/>
      <c r="C63" s="92"/>
      <c r="D63" s="92"/>
      <c r="E63" s="92"/>
      <c r="F63" s="469">
        <f t="shared" si="1"/>
        <v>0</v>
      </c>
    </row>
    <row r="64" spans="1:6" ht="15">
      <c r="A64" s="509" t="s">
        <v>785</v>
      </c>
      <c r="B64" s="510" t="s">
        <v>795</v>
      </c>
      <c r="C64" s="472">
        <f>SUM(C39:C63)</f>
        <v>0</v>
      </c>
      <c r="D64" s="472"/>
      <c r="E64" s="472">
        <f>SUM(E39:E63)</f>
        <v>0</v>
      </c>
      <c r="F64" s="472">
        <f>SUM(F39:F63)</f>
        <v>0</v>
      </c>
    </row>
    <row r="65" spans="1:6" ht="15">
      <c r="A65" s="508" t="s">
        <v>796</v>
      </c>
      <c r="B65" s="511"/>
      <c r="C65" s="512"/>
      <c r="D65" s="471"/>
      <c r="E65" s="471"/>
      <c r="F65" s="471"/>
    </row>
    <row r="66" spans="1:6" ht="15">
      <c r="A66" s="679">
        <v>1</v>
      </c>
      <c r="B66" s="680"/>
      <c r="C66" s="92"/>
      <c r="D66" s="92"/>
      <c r="E66" s="92"/>
      <c r="F66" s="469">
        <f>C66-E66</f>
        <v>0</v>
      </c>
    </row>
    <row r="67" spans="1:6" ht="15">
      <c r="A67" s="679">
        <v>2</v>
      </c>
      <c r="B67" s="680"/>
      <c r="C67" s="92"/>
      <c r="D67" s="92"/>
      <c r="E67" s="92"/>
      <c r="F67" s="469">
        <f aca="true" t="shared" si="2" ref="F67:F90">C67-E67</f>
        <v>0</v>
      </c>
    </row>
    <row r="68" spans="1:6" ht="15">
      <c r="A68" s="679">
        <v>3</v>
      </c>
      <c r="B68" s="680"/>
      <c r="C68" s="92"/>
      <c r="D68" s="92"/>
      <c r="E68" s="92"/>
      <c r="F68" s="469">
        <f t="shared" si="2"/>
        <v>0</v>
      </c>
    </row>
    <row r="69" spans="1:6" ht="15">
      <c r="A69" s="679">
        <v>4</v>
      </c>
      <c r="B69" s="680"/>
      <c r="C69" s="92"/>
      <c r="D69" s="92"/>
      <c r="E69" s="92"/>
      <c r="F69" s="469">
        <f t="shared" si="2"/>
        <v>0</v>
      </c>
    </row>
    <row r="70" spans="1:6" ht="15">
      <c r="A70" s="679">
        <v>5</v>
      </c>
      <c r="B70" s="680"/>
      <c r="C70" s="92"/>
      <c r="D70" s="92"/>
      <c r="E70" s="92"/>
      <c r="F70" s="469">
        <f t="shared" si="2"/>
        <v>0</v>
      </c>
    </row>
    <row r="71" spans="1:6" ht="15">
      <c r="A71" s="679">
        <v>6</v>
      </c>
      <c r="B71" s="680"/>
      <c r="C71" s="92"/>
      <c r="D71" s="92"/>
      <c r="E71" s="92"/>
      <c r="F71" s="469">
        <f t="shared" si="2"/>
        <v>0</v>
      </c>
    </row>
    <row r="72" spans="1:6" ht="15">
      <c r="A72" s="679">
        <v>7</v>
      </c>
      <c r="B72" s="680"/>
      <c r="C72" s="92"/>
      <c r="D72" s="92"/>
      <c r="E72" s="92"/>
      <c r="F72" s="469">
        <f t="shared" si="2"/>
        <v>0</v>
      </c>
    </row>
    <row r="73" spans="1:6" ht="15">
      <c r="A73" s="679">
        <v>8</v>
      </c>
      <c r="B73" s="680"/>
      <c r="C73" s="92"/>
      <c r="D73" s="92"/>
      <c r="E73" s="92"/>
      <c r="F73" s="469">
        <f t="shared" si="2"/>
        <v>0</v>
      </c>
    </row>
    <row r="74" spans="1:6" ht="15">
      <c r="A74" s="679">
        <v>9</v>
      </c>
      <c r="B74" s="680"/>
      <c r="C74" s="92"/>
      <c r="D74" s="92"/>
      <c r="E74" s="92"/>
      <c r="F74" s="469">
        <f t="shared" si="2"/>
        <v>0</v>
      </c>
    </row>
    <row r="75" spans="1:6" ht="15">
      <c r="A75" s="679">
        <v>10</v>
      </c>
      <c r="B75" s="680"/>
      <c r="C75" s="92"/>
      <c r="D75" s="92"/>
      <c r="E75" s="92"/>
      <c r="F75" s="469">
        <f t="shared" si="2"/>
        <v>0</v>
      </c>
    </row>
    <row r="76" spans="1:6" ht="15">
      <c r="A76" s="679">
        <v>11</v>
      </c>
      <c r="B76" s="680"/>
      <c r="C76" s="92"/>
      <c r="D76" s="92"/>
      <c r="E76" s="92"/>
      <c r="F76" s="469">
        <f t="shared" si="2"/>
        <v>0</v>
      </c>
    </row>
    <row r="77" spans="1:6" ht="15">
      <c r="A77" s="679">
        <v>12</v>
      </c>
      <c r="B77" s="680"/>
      <c r="C77" s="92"/>
      <c r="D77" s="92"/>
      <c r="E77" s="92"/>
      <c r="F77" s="469">
        <f t="shared" si="2"/>
        <v>0</v>
      </c>
    </row>
    <row r="78" spans="1:6" ht="15">
      <c r="A78" s="679">
        <v>13</v>
      </c>
      <c r="B78" s="680"/>
      <c r="C78" s="92"/>
      <c r="D78" s="92"/>
      <c r="E78" s="92"/>
      <c r="F78" s="469">
        <f t="shared" si="2"/>
        <v>0</v>
      </c>
    </row>
    <row r="79" spans="1:6" ht="15">
      <c r="A79" s="679">
        <v>14</v>
      </c>
      <c r="B79" s="680"/>
      <c r="C79" s="92"/>
      <c r="D79" s="92"/>
      <c r="E79" s="92"/>
      <c r="F79" s="469">
        <f t="shared" si="2"/>
        <v>0</v>
      </c>
    </row>
    <row r="80" spans="1:6" ht="15">
      <c r="A80" s="679">
        <v>15</v>
      </c>
      <c r="B80" s="680"/>
      <c r="C80" s="92"/>
      <c r="D80" s="92"/>
      <c r="E80" s="92"/>
      <c r="F80" s="469">
        <f t="shared" si="2"/>
        <v>0</v>
      </c>
    </row>
    <row r="81" spans="1:6" ht="15">
      <c r="A81" s="679">
        <v>16</v>
      </c>
      <c r="B81" s="680"/>
      <c r="C81" s="92"/>
      <c r="D81" s="92"/>
      <c r="E81" s="92"/>
      <c r="F81" s="469">
        <f t="shared" si="2"/>
        <v>0</v>
      </c>
    </row>
    <row r="82" spans="1:6" ht="15">
      <c r="A82" s="679">
        <v>17</v>
      </c>
      <c r="B82" s="680"/>
      <c r="C82" s="92"/>
      <c r="D82" s="92"/>
      <c r="E82" s="92"/>
      <c r="F82" s="469">
        <f t="shared" si="2"/>
        <v>0</v>
      </c>
    </row>
    <row r="83" spans="1:6" ht="15">
      <c r="A83" s="679">
        <v>18</v>
      </c>
      <c r="B83" s="680"/>
      <c r="C83" s="92"/>
      <c r="D83" s="92"/>
      <c r="E83" s="92"/>
      <c r="F83" s="469">
        <f t="shared" si="2"/>
        <v>0</v>
      </c>
    </row>
    <row r="84" spans="1:6" ht="15">
      <c r="A84" s="679">
        <v>19</v>
      </c>
      <c r="B84" s="680"/>
      <c r="C84" s="92"/>
      <c r="D84" s="92"/>
      <c r="E84" s="92"/>
      <c r="F84" s="469">
        <f t="shared" si="2"/>
        <v>0</v>
      </c>
    </row>
    <row r="85" spans="1:6" ht="15">
      <c r="A85" s="679">
        <v>20</v>
      </c>
      <c r="B85" s="680"/>
      <c r="C85" s="92"/>
      <c r="D85" s="92"/>
      <c r="E85" s="92"/>
      <c r="F85" s="469">
        <f t="shared" si="2"/>
        <v>0</v>
      </c>
    </row>
    <row r="86" spans="1:6" ht="15">
      <c r="A86" s="679">
        <v>21</v>
      </c>
      <c r="B86" s="680"/>
      <c r="C86" s="92"/>
      <c r="D86" s="92"/>
      <c r="E86" s="92"/>
      <c r="F86" s="469">
        <f t="shared" si="2"/>
        <v>0</v>
      </c>
    </row>
    <row r="87" spans="1:6" ht="15">
      <c r="A87" s="679">
        <v>22</v>
      </c>
      <c r="B87" s="680"/>
      <c r="C87" s="92"/>
      <c r="D87" s="92"/>
      <c r="E87" s="92"/>
      <c r="F87" s="469">
        <f t="shared" si="2"/>
        <v>0</v>
      </c>
    </row>
    <row r="88" spans="1:6" ht="15">
      <c r="A88" s="679">
        <v>23</v>
      </c>
      <c r="B88" s="680"/>
      <c r="C88" s="92"/>
      <c r="D88" s="92"/>
      <c r="E88" s="92"/>
      <c r="F88" s="469">
        <f t="shared" si="2"/>
        <v>0</v>
      </c>
    </row>
    <row r="89" spans="1:6" ht="15">
      <c r="A89" s="679">
        <v>24</v>
      </c>
      <c r="B89" s="680"/>
      <c r="C89" s="92"/>
      <c r="D89" s="92"/>
      <c r="E89" s="92"/>
      <c r="F89" s="469">
        <f t="shared" si="2"/>
        <v>0</v>
      </c>
    </row>
    <row r="90" spans="1:6" ht="15">
      <c r="A90" s="679">
        <v>25</v>
      </c>
      <c r="B90" s="680"/>
      <c r="C90" s="92"/>
      <c r="D90" s="92"/>
      <c r="E90" s="92"/>
      <c r="F90" s="469">
        <f t="shared" si="2"/>
        <v>0</v>
      </c>
    </row>
    <row r="91" spans="1:6" ht="15">
      <c r="A91" s="509" t="s">
        <v>797</v>
      </c>
      <c r="B91" s="510" t="s">
        <v>798</v>
      </c>
      <c r="C91" s="472">
        <f>SUM(C66:C90)</f>
        <v>0</v>
      </c>
      <c r="D91" s="472"/>
      <c r="E91" s="472">
        <f>SUM(E66:E90)</f>
        <v>0</v>
      </c>
      <c r="F91" s="472">
        <f>SUM(F66:F90)</f>
        <v>0</v>
      </c>
    </row>
    <row r="92" spans="1:6" ht="15">
      <c r="A92" s="506" t="s">
        <v>799</v>
      </c>
      <c r="B92" s="510"/>
      <c r="C92" s="471"/>
      <c r="D92" s="471"/>
      <c r="E92" s="471"/>
      <c r="F92" s="471"/>
    </row>
    <row r="93" spans="1:6" ht="15">
      <c r="A93" s="679" t="s">
        <v>1019</v>
      </c>
      <c r="B93" s="680"/>
      <c r="C93" s="92">
        <v>5</v>
      </c>
      <c r="D93" s="92">
        <v>4.11</v>
      </c>
      <c r="E93" s="92"/>
      <c r="F93" s="469">
        <f>C93-E93</f>
        <v>5</v>
      </c>
    </row>
    <row r="94" spans="1:6" ht="15">
      <c r="A94" s="679" t="s">
        <v>1020</v>
      </c>
      <c r="B94" s="680"/>
      <c r="C94" s="92">
        <v>1</v>
      </c>
      <c r="D94" s="92">
        <v>0.07</v>
      </c>
      <c r="E94" s="92"/>
      <c r="F94" s="469">
        <f aca="true" t="shared" si="3" ref="F94:F117">C94-E94</f>
        <v>1</v>
      </c>
    </row>
    <row r="95" spans="1:6" ht="15">
      <c r="A95" s="679">
        <v>3</v>
      </c>
      <c r="B95" s="680"/>
      <c r="C95" s="92"/>
      <c r="D95" s="92"/>
      <c r="E95" s="92"/>
      <c r="F95" s="469">
        <f t="shared" si="3"/>
        <v>0</v>
      </c>
    </row>
    <row r="96" spans="1:6" ht="15">
      <c r="A96" s="679">
        <v>4</v>
      </c>
      <c r="B96" s="680"/>
      <c r="C96" s="92"/>
      <c r="D96" s="92"/>
      <c r="E96" s="92"/>
      <c r="F96" s="469">
        <f t="shared" si="3"/>
        <v>0</v>
      </c>
    </row>
    <row r="97" spans="1:6" ht="15">
      <c r="A97" s="679">
        <v>5</v>
      </c>
      <c r="B97" s="680"/>
      <c r="C97" s="92"/>
      <c r="D97" s="92"/>
      <c r="E97" s="92"/>
      <c r="F97" s="469">
        <f t="shared" si="3"/>
        <v>0</v>
      </c>
    </row>
    <row r="98" spans="1:6" ht="15">
      <c r="A98" s="679">
        <v>6</v>
      </c>
      <c r="B98" s="680"/>
      <c r="C98" s="92"/>
      <c r="D98" s="92"/>
      <c r="E98" s="92"/>
      <c r="F98" s="469">
        <f t="shared" si="3"/>
        <v>0</v>
      </c>
    </row>
    <row r="99" spans="1:6" ht="15">
      <c r="A99" s="679">
        <v>7</v>
      </c>
      <c r="B99" s="680"/>
      <c r="C99" s="92"/>
      <c r="D99" s="92"/>
      <c r="E99" s="92"/>
      <c r="F99" s="469">
        <f t="shared" si="3"/>
        <v>0</v>
      </c>
    </row>
    <row r="100" spans="1:6" ht="15">
      <c r="A100" s="679">
        <v>8</v>
      </c>
      <c r="B100" s="680"/>
      <c r="C100" s="92"/>
      <c r="D100" s="92"/>
      <c r="E100" s="92"/>
      <c r="F100" s="469">
        <f t="shared" si="3"/>
        <v>0</v>
      </c>
    </row>
    <row r="101" spans="1:6" ht="15">
      <c r="A101" s="679">
        <v>9</v>
      </c>
      <c r="B101" s="680"/>
      <c r="C101" s="92"/>
      <c r="D101" s="92"/>
      <c r="E101" s="92"/>
      <c r="F101" s="469">
        <f t="shared" si="3"/>
        <v>0</v>
      </c>
    </row>
    <row r="102" spans="1:6" ht="15">
      <c r="A102" s="679">
        <v>10</v>
      </c>
      <c r="B102" s="680"/>
      <c r="C102" s="92"/>
      <c r="D102" s="92"/>
      <c r="E102" s="92"/>
      <c r="F102" s="469">
        <f t="shared" si="3"/>
        <v>0</v>
      </c>
    </row>
    <row r="103" spans="1:6" ht="15">
      <c r="A103" s="679">
        <v>11</v>
      </c>
      <c r="B103" s="680"/>
      <c r="C103" s="92"/>
      <c r="D103" s="92"/>
      <c r="E103" s="92"/>
      <c r="F103" s="469">
        <f t="shared" si="3"/>
        <v>0</v>
      </c>
    </row>
    <row r="104" spans="1:6" ht="15">
      <c r="A104" s="679">
        <v>12</v>
      </c>
      <c r="B104" s="680"/>
      <c r="C104" s="92"/>
      <c r="D104" s="92"/>
      <c r="E104" s="92"/>
      <c r="F104" s="469">
        <f t="shared" si="3"/>
        <v>0</v>
      </c>
    </row>
    <row r="105" spans="1:6" ht="15">
      <c r="A105" s="679">
        <v>13</v>
      </c>
      <c r="B105" s="680"/>
      <c r="C105" s="92"/>
      <c r="D105" s="92"/>
      <c r="E105" s="92"/>
      <c r="F105" s="469">
        <f t="shared" si="3"/>
        <v>0</v>
      </c>
    </row>
    <row r="106" spans="1:6" ht="15">
      <c r="A106" s="679">
        <v>14</v>
      </c>
      <c r="B106" s="680"/>
      <c r="C106" s="92"/>
      <c r="D106" s="92"/>
      <c r="E106" s="92"/>
      <c r="F106" s="469">
        <f t="shared" si="3"/>
        <v>0</v>
      </c>
    </row>
    <row r="107" spans="1:6" ht="15">
      <c r="A107" s="679">
        <v>15</v>
      </c>
      <c r="B107" s="680"/>
      <c r="C107" s="92"/>
      <c r="D107" s="92"/>
      <c r="E107" s="92"/>
      <c r="F107" s="469">
        <f t="shared" si="3"/>
        <v>0</v>
      </c>
    </row>
    <row r="108" spans="1:6" ht="15">
      <c r="A108" s="679">
        <v>16</v>
      </c>
      <c r="B108" s="680"/>
      <c r="C108" s="92"/>
      <c r="D108" s="92"/>
      <c r="E108" s="92"/>
      <c r="F108" s="469">
        <f t="shared" si="3"/>
        <v>0</v>
      </c>
    </row>
    <row r="109" spans="1:6" ht="15">
      <c r="A109" s="679">
        <v>17</v>
      </c>
      <c r="B109" s="680"/>
      <c r="C109" s="92"/>
      <c r="D109" s="92"/>
      <c r="E109" s="92"/>
      <c r="F109" s="469">
        <f t="shared" si="3"/>
        <v>0</v>
      </c>
    </row>
    <row r="110" spans="1:6" ht="15">
      <c r="A110" s="679">
        <v>18</v>
      </c>
      <c r="B110" s="680"/>
      <c r="C110" s="92"/>
      <c r="D110" s="92"/>
      <c r="E110" s="92"/>
      <c r="F110" s="469">
        <f t="shared" si="3"/>
        <v>0</v>
      </c>
    </row>
    <row r="111" spans="1:6" ht="15">
      <c r="A111" s="679">
        <v>19</v>
      </c>
      <c r="B111" s="680"/>
      <c r="C111" s="92"/>
      <c r="D111" s="92"/>
      <c r="E111" s="92"/>
      <c r="F111" s="469">
        <f t="shared" si="3"/>
        <v>0</v>
      </c>
    </row>
    <row r="112" spans="1:6" ht="15">
      <c r="A112" s="679">
        <v>20</v>
      </c>
      <c r="B112" s="680"/>
      <c r="C112" s="92"/>
      <c r="D112" s="92"/>
      <c r="E112" s="92"/>
      <c r="F112" s="469">
        <f t="shared" si="3"/>
        <v>0</v>
      </c>
    </row>
    <row r="113" spans="1:6" ht="15">
      <c r="A113" s="679">
        <v>21</v>
      </c>
      <c r="B113" s="680"/>
      <c r="C113" s="92"/>
      <c r="D113" s="92"/>
      <c r="E113" s="92"/>
      <c r="F113" s="469">
        <f t="shared" si="3"/>
        <v>0</v>
      </c>
    </row>
    <row r="114" spans="1:6" ht="15">
      <c r="A114" s="679">
        <v>22</v>
      </c>
      <c r="B114" s="680"/>
      <c r="C114" s="92"/>
      <c r="D114" s="92"/>
      <c r="E114" s="92"/>
      <c r="F114" s="469">
        <f t="shared" si="3"/>
        <v>0</v>
      </c>
    </row>
    <row r="115" spans="1:6" ht="15">
      <c r="A115" s="679">
        <v>23</v>
      </c>
      <c r="B115" s="680"/>
      <c r="C115" s="92"/>
      <c r="D115" s="92"/>
      <c r="E115" s="92"/>
      <c r="F115" s="469">
        <f t="shared" si="3"/>
        <v>0</v>
      </c>
    </row>
    <row r="116" spans="1:6" ht="15">
      <c r="A116" s="679">
        <v>24</v>
      </c>
      <c r="B116" s="680"/>
      <c r="C116" s="92"/>
      <c r="D116" s="92"/>
      <c r="E116" s="92"/>
      <c r="F116" s="469">
        <f t="shared" si="3"/>
        <v>0</v>
      </c>
    </row>
    <row r="117" spans="1:6" ht="15">
      <c r="A117" s="679">
        <v>25</v>
      </c>
      <c r="B117" s="680"/>
      <c r="C117" s="92"/>
      <c r="D117" s="92"/>
      <c r="E117" s="92"/>
      <c r="F117" s="469">
        <f t="shared" si="3"/>
        <v>0</v>
      </c>
    </row>
    <row r="118" spans="1:6" ht="15">
      <c r="A118" s="509" t="s">
        <v>559</v>
      </c>
      <c r="B118" s="510" t="s">
        <v>800</v>
      </c>
      <c r="C118" s="472">
        <f>SUM(C93:C117)</f>
        <v>6</v>
      </c>
      <c r="D118" s="472"/>
      <c r="E118" s="472">
        <f>SUM(E93:E117)</f>
        <v>0</v>
      </c>
      <c r="F118" s="472">
        <f>SUM(F93:F117)</f>
        <v>6</v>
      </c>
    </row>
    <row r="119" spans="1:6" ht="15">
      <c r="A119" s="513" t="s">
        <v>801</v>
      </c>
      <c r="B119" s="510" t="s">
        <v>802</v>
      </c>
      <c r="C119" s="472">
        <f>C118+C91+C64+C37</f>
        <v>127510</v>
      </c>
      <c r="D119" s="472"/>
      <c r="E119" s="472">
        <f>E118+E91+E64+E37</f>
        <v>12909</v>
      </c>
      <c r="F119" s="472">
        <f>F118+F91+F64+F37</f>
        <v>114601</v>
      </c>
    </row>
    <row r="120" spans="1:6" ht="15">
      <c r="A120" s="506" t="s">
        <v>803</v>
      </c>
      <c r="B120" s="510"/>
      <c r="C120" s="470"/>
      <c r="D120" s="470"/>
      <c r="E120" s="470"/>
      <c r="F120" s="470"/>
    </row>
    <row r="121" spans="1:6" ht="15">
      <c r="A121" s="508" t="s">
        <v>792</v>
      </c>
      <c r="B121" s="514"/>
      <c r="C121" s="471"/>
      <c r="D121" s="471"/>
      <c r="E121" s="471"/>
      <c r="F121" s="471"/>
    </row>
    <row r="122" spans="1:6" ht="15">
      <c r="A122" s="679">
        <v>1</v>
      </c>
      <c r="B122" s="680"/>
      <c r="C122" s="92"/>
      <c r="D122" s="92"/>
      <c r="E122" s="92"/>
      <c r="F122" s="469">
        <f>C122-E122</f>
        <v>0</v>
      </c>
    </row>
    <row r="123" spans="1:6" ht="15">
      <c r="A123" s="679">
        <v>2</v>
      </c>
      <c r="B123" s="680"/>
      <c r="C123" s="92"/>
      <c r="D123" s="92"/>
      <c r="E123" s="92"/>
      <c r="F123" s="469">
        <f aca="true" t="shared" si="4" ref="F123:F136">C123-E123</f>
        <v>0</v>
      </c>
    </row>
    <row r="124" spans="1:6" ht="15">
      <c r="A124" s="679">
        <v>3</v>
      </c>
      <c r="B124" s="680"/>
      <c r="C124" s="92"/>
      <c r="D124" s="92"/>
      <c r="E124" s="92"/>
      <c r="F124" s="469">
        <f t="shared" si="4"/>
        <v>0</v>
      </c>
    </row>
    <row r="125" spans="1:6" ht="15">
      <c r="A125" s="679">
        <v>4</v>
      </c>
      <c r="B125" s="680"/>
      <c r="C125" s="92"/>
      <c r="D125" s="92"/>
      <c r="E125" s="92"/>
      <c r="F125" s="469">
        <f t="shared" si="4"/>
        <v>0</v>
      </c>
    </row>
    <row r="126" spans="1:6" ht="15">
      <c r="A126" s="679">
        <v>5</v>
      </c>
      <c r="B126" s="680"/>
      <c r="C126" s="92"/>
      <c r="D126" s="92"/>
      <c r="E126" s="92"/>
      <c r="F126" s="469">
        <f t="shared" si="4"/>
        <v>0</v>
      </c>
    </row>
    <row r="127" spans="1:6" ht="15">
      <c r="A127" s="679">
        <v>6</v>
      </c>
      <c r="B127" s="680"/>
      <c r="C127" s="92"/>
      <c r="D127" s="92"/>
      <c r="E127" s="92"/>
      <c r="F127" s="469">
        <f t="shared" si="4"/>
        <v>0</v>
      </c>
    </row>
    <row r="128" spans="1:6" ht="15">
      <c r="A128" s="679">
        <v>7</v>
      </c>
      <c r="B128" s="680"/>
      <c r="C128" s="92"/>
      <c r="D128" s="92"/>
      <c r="E128" s="92"/>
      <c r="F128" s="469">
        <f t="shared" si="4"/>
        <v>0</v>
      </c>
    </row>
    <row r="129" spans="1:6" ht="15">
      <c r="A129" s="679">
        <v>8</v>
      </c>
      <c r="B129" s="680"/>
      <c r="C129" s="92"/>
      <c r="D129" s="92"/>
      <c r="E129" s="92"/>
      <c r="F129" s="469">
        <f t="shared" si="4"/>
        <v>0</v>
      </c>
    </row>
    <row r="130" spans="1:6" ht="15">
      <c r="A130" s="679">
        <v>9</v>
      </c>
      <c r="B130" s="680"/>
      <c r="C130" s="92"/>
      <c r="D130" s="92"/>
      <c r="E130" s="92"/>
      <c r="F130" s="469">
        <f t="shared" si="4"/>
        <v>0</v>
      </c>
    </row>
    <row r="131" spans="1:6" ht="15">
      <c r="A131" s="679">
        <v>10</v>
      </c>
      <c r="B131" s="680"/>
      <c r="C131" s="92"/>
      <c r="D131" s="92"/>
      <c r="E131" s="92"/>
      <c r="F131" s="469">
        <f t="shared" si="4"/>
        <v>0</v>
      </c>
    </row>
    <row r="132" spans="1:6" ht="15">
      <c r="A132" s="679">
        <v>11</v>
      </c>
      <c r="B132" s="680"/>
      <c r="C132" s="92"/>
      <c r="D132" s="92"/>
      <c r="E132" s="92"/>
      <c r="F132" s="469">
        <f t="shared" si="4"/>
        <v>0</v>
      </c>
    </row>
    <row r="133" spans="1:6" ht="15">
      <c r="A133" s="679">
        <v>12</v>
      </c>
      <c r="B133" s="680"/>
      <c r="C133" s="92"/>
      <c r="D133" s="92"/>
      <c r="E133" s="92"/>
      <c r="F133" s="469">
        <f t="shared" si="4"/>
        <v>0</v>
      </c>
    </row>
    <row r="134" spans="1:6" ht="15">
      <c r="A134" s="679">
        <v>13</v>
      </c>
      <c r="B134" s="680"/>
      <c r="C134" s="92"/>
      <c r="D134" s="92"/>
      <c r="E134" s="92"/>
      <c r="F134" s="469">
        <f t="shared" si="4"/>
        <v>0</v>
      </c>
    </row>
    <row r="135" spans="1:6" ht="15">
      <c r="A135" s="679">
        <v>14</v>
      </c>
      <c r="B135" s="680"/>
      <c r="C135" s="92"/>
      <c r="D135" s="92"/>
      <c r="E135" s="92"/>
      <c r="F135" s="469">
        <f t="shared" si="4"/>
        <v>0</v>
      </c>
    </row>
    <row r="136" spans="1:6" ht="15">
      <c r="A136" s="679">
        <v>15</v>
      </c>
      <c r="B136" s="680"/>
      <c r="C136" s="92"/>
      <c r="D136" s="92"/>
      <c r="E136" s="92"/>
      <c r="F136" s="469">
        <f t="shared" si="4"/>
        <v>0</v>
      </c>
    </row>
    <row r="137" spans="1:6" ht="15">
      <c r="A137" s="509" t="s">
        <v>544</v>
      </c>
      <c r="B137" s="510" t="s">
        <v>804</v>
      </c>
      <c r="C137" s="472">
        <f>SUM(C122:C136)</f>
        <v>0</v>
      </c>
      <c r="D137" s="472"/>
      <c r="E137" s="472">
        <f>SUM(E122:E136)</f>
        <v>0</v>
      </c>
      <c r="F137" s="472">
        <f>SUM(F122:F136)</f>
        <v>0</v>
      </c>
    </row>
    <row r="138" spans="1:6" ht="15">
      <c r="A138" s="508" t="s">
        <v>794</v>
      </c>
      <c r="B138" s="515"/>
      <c r="C138" s="470"/>
      <c r="D138" s="470"/>
      <c r="E138" s="470"/>
      <c r="F138" s="470"/>
    </row>
    <row r="139" spans="1:6" ht="15">
      <c r="A139" s="679">
        <v>1</v>
      </c>
      <c r="B139" s="680"/>
      <c r="C139" s="92"/>
      <c r="D139" s="92"/>
      <c r="E139" s="92"/>
      <c r="F139" s="469">
        <f>C139-E139</f>
        <v>0</v>
      </c>
    </row>
    <row r="140" spans="1:6" ht="15">
      <c r="A140" s="679">
        <v>2</v>
      </c>
      <c r="B140" s="680"/>
      <c r="C140" s="92"/>
      <c r="D140" s="92"/>
      <c r="E140" s="92"/>
      <c r="F140" s="469">
        <f aca="true" t="shared" si="5" ref="F140:F153">C140-E140</f>
        <v>0</v>
      </c>
    </row>
    <row r="141" spans="1:6" ht="15">
      <c r="A141" s="679">
        <v>3</v>
      </c>
      <c r="B141" s="680"/>
      <c r="C141" s="92"/>
      <c r="D141" s="92"/>
      <c r="E141" s="92"/>
      <c r="F141" s="469">
        <f t="shared" si="5"/>
        <v>0</v>
      </c>
    </row>
    <row r="142" spans="1:6" ht="15">
      <c r="A142" s="679">
        <v>4</v>
      </c>
      <c r="B142" s="680"/>
      <c r="C142" s="92"/>
      <c r="D142" s="92"/>
      <c r="E142" s="92"/>
      <c r="F142" s="469">
        <f t="shared" si="5"/>
        <v>0</v>
      </c>
    </row>
    <row r="143" spans="1:6" ht="15">
      <c r="A143" s="679">
        <v>5</v>
      </c>
      <c r="B143" s="680"/>
      <c r="C143" s="92"/>
      <c r="D143" s="92"/>
      <c r="E143" s="92"/>
      <c r="F143" s="469">
        <f t="shared" si="5"/>
        <v>0</v>
      </c>
    </row>
    <row r="144" spans="1:6" ht="15">
      <c r="A144" s="679">
        <v>6</v>
      </c>
      <c r="B144" s="680"/>
      <c r="C144" s="92"/>
      <c r="D144" s="92"/>
      <c r="E144" s="92"/>
      <c r="F144" s="469">
        <f t="shared" si="5"/>
        <v>0</v>
      </c>
    </row>
    <row r="145" spans="1:6" ht="15">
      <c r="A145" s="679">
        <v>7</v>
      </c>
      <c r="B145" s="680"/>
      <c r="C145" s="92"/>
      <c r="D145" s="92"/>
      <c r="E145" s="92"/>
      <c r="F145" s="469">
        <f t="shared" si="5"/>
        <v>0</v>
      </c>
    </row>
    <row r="146" spans="1:6" ht="15">
      <c r="A146" s="679">
        <v>8</v>
      </c>
      <c r="B146" s="680"/>
      <c r="C146" s="92"/>
      <c r="D146" s="92"/>
      <c r="E146" s="92"/>
      <c r="F146" s="469">
        <f t="shared" si="5"/>
        <v>0</v>
      </c>
    </row>
    <row r="147" spans="1:6" ht="15">
      <c r="A147" s="679">
        <v>9</v>
      </c>
      <c r="B147" s="680"/>
      <c r="C147" s="92"/>
      <c r="D147" s="92"/>
      <c r="E147" s="92"/>
      <c r="F147" s="469">
        <f t="shared" si="5"/>
        <v>0</v>
      </c>
    </row>
    <row r="148" spans="1:6" ht="15">
      <c r="A148" s="679">
        <v>10</v>
      </c>
      <c r="B148" s="680"/>
      <c r="C148" s="92"/>
      <c r="D148" s="92"/>
      <c r="E148" s="92"/>
      <c r="F148" s="469">
        <f t="shared" si="5"/>
        <v>0</v>
      </c>
    </row>
    <row r="149" spans="1:6" ht="15">
      <c r="A149" s="679">
        <v>11</v>
      </c>
      <c r="B149" s="680"/>
      <c r="C149" s="92"/>
      <c r="D149" s="92"/>
      <c r="E149" s="92"/>
      <c r="F149" s="469">
        <f t="shared" si="5"/>
        <v>0</v>
      </c>
    </row>
    <row r="150" spans="1:6" ht="15">
      <c r="A150" s="679">
        <v>12</v>
      </c>
      <c r="B150" s="680"/>
      <c r="C150" s="92"/>
      <c r="D150" s="92"/>
      <c r="E150" s="92"/>
      <c r="F150" s="469">
        <f t="shared" si="5"/>
        <v>0</v>
      </c>
    </row>
    <row r="151" spans="1:6" ht="15">
      <c r="A151" s="679">
        <v>13</v>
      </c>
      <c r="B151" s="680"/>
      <c r="C151" s="92"/>
      <c r="D151" s="92"/>
      <c r="E151" s="92"/>
      <c r="F151" s="469">
        <f t="shared" si="5"/>
        <v>0</v>
      </c>
    </row>
    <row r="152" spans="1:6" ht="15">
      <c r="A152" s="679">
        <v>14</v>
      </c>
      <c r="B152" s="680"/>
      <c r="C152" s="92"/>
      <c r="D152" s="92"/>
      <c r="E152" s="92"/>
      <c r="F152" s="469">
        <f t="shared" si="5"/>
        <v>0</v>
      </c>
    </row>
    <row r="153" spans="1:6" ht="15">
      <c r="A153" s="679">
        <v>15</v>
      </c>
      <c r="B153" s="680"/>
      <c r="C153" s="92"/>
      <c r="D153" s="92"/>
      <c r="E153" s="92"/>
      <c r="F153" s="469">
        <f t="shared" si="5"/>
        <v>0</v>
      </c>
    </row>
    <row r="154" spans="1:6" ht="15">
      <c r="A154" s="509" t="s">
        <v>785</v>
      </c>
      <c r="B154" s="510" t="s">
        <v>805</v>
      </c>
      <c r="C154" s="472">
        <f>SUM(C139:C153)</f>
        <v>0</v>
      </c>
      <c r="D154" s="472"/>
      <c r="E154" s="472">
        <f>SUM(E139:E153)</f>
        <v>0</v>
      </c>
      <c r="F154" s="472">
        <f>SUM(F139:F153)</f>
        <v>0</v>
      </c>
    </row>
    <row r="155" spans="1:6" ht="21.75" customHeight="1">
      <c r="A155" s="508" t="s">
        <v>796</v>
      </c>
      <c r="B155" s="510"/>
      <c r="C155" s="471"/>
      <c r="D155" s="471"/>
      <c r="E155" s="471"/>
      <c r="F155" s="471"/>
    </row>
    <row r="156" spans="1:6" ht="15">
      <c r="A156" s="679">
        <v>1</v>
      </c>
      <c r="B156" s="680"/>
      <c r="C156" s="92"/>
      <c r="D156" s="92"/>
      <c r="E156" s="92"/>
      <c r="F156" s="469">
        <f>C156-E156</f>
        <v>0</v>
      </c>
    </row>
    <row r="157" spans="1:6" ht="15">
      <c r="A157" s="679">
        <v>2</v>
      </c>
      <c r="B157" s="680"/>
      <c r="C157" s="92"/>
      <c r="D157" s="92"/>
      <c r="E157" s="92"/>
      <c r="F157" s="469">
        <f aca="true" t="shared" si="6" ref="F157:F170">C157-E157</f>
        <v>0</v>
      </c>
    </row>
    <row r="158" spans="1:6" ht="15">
      <c r="A158" s="679">
        <v>3</v>
      </c>
      <c r="B158" s="680"/>
      <c r="C158" s="92"/>
      <c r="D158" s="92"/>
      <c r="E158" s="92"/>
      <c r="F158" s="469">
        <f t="shared" si="6"/>
        <v>0</v>
      </c>
    </row>
    <row r="159" spans="1:6" ht="15">
      <c r="A159" s="679">
        <v>4</v>
      </c>
      <c r="B159" s="680"/>
      <c r="C159" s="92"/>
      <c r="D159" s="92"/>
      <c r="E159" s="92"/>
      <c r="F159" s="469">
        <f t="shared" si="6"/>
        <v>0</v>
      </c>
    </row>
    <row r="160" spans="1:6" ht="15">
      <c r="A160" s="679">
        <v>5</v>
      </c>
      <c r="B160" s="680"/>
      <c r="C160" s="92"/>
      <c r="D160" s="92"/>
      <c r="E160" s="92"/>
      <c r="F160" s="469">
        <f t="shared" si="6"/>
        <v>0</v>
      </c>
    </row>
    <row r="161" spans="1:6" ht="15">
      <c r="A161" s="679">
        <v>6</v>
      </c>
      <c r="B161" s="680"/>
      <c r="C161" s="92"/>
      <c r="D161" s="92"/>
      <c r="E161" s="92"/>
      <c r="F161" s="469">
        <f t="shared" si="6"/>
        <v>0</v>
      </c>
    </row>
    <row r="162" spans="1:6" ht="15">
      <c r="A162" s="679">
        <v>7</v>
      </c>
      <c r="B162" s="680"/>
      <c r="C162" s="92"/>
      <c r="D162" s="92"/>
      <c r="E162" s="92"/>
      <c r="F162" s="469">
        <f t="shared" si="6"/>
        <v>0</v>
      </c>
    </row>
    <row r="163" spans="1:6" ht="15">
      <c r="A163" s="679">
        <v>8</v>
      </c>
      <c r="B163" s="680"/>
      <c r="C163" s="92"/>
      <c r="D163" s="92"/>
      <c r="E163" s="92"/>
      <c r="F163" s="469">
        <f t="shared" si="6"/>
        <v>0</v>
      </c>
    </row>
    <row r="164" spans="1:6" ht="15">
      <c r="A164" s="679">
        <v>9</v>
      </c>
      <c r="B164" s="680"/>
      <c r="C164" s="92"/>
      <c r="D164" s="92"/>
      <c r="E164" s="92"/>
      <c r="F164" s="469">
        <f t="shared" si="6"/>
        <v>0</v>
      </c>
    </row>
    <row r="165" spans="1:6" ht="15">
      <c r="A165" s="679">
        <v>10</v>
      </c>
      <c r="B165" s="680"/>
      <c r="C165" s="92"/>
      <c r="D165" s="92"/>
      <c r="E165" s="92"/>
      <c r="F165" s="469">
        <f t="shared" si="6"/>
        <v>0</v>
      </c>
    </row>
    <row r="166" spans="1:6" ht="15">
      <c r="A166" s="679">
        <v>11</v>
      </c>
      <c r="B166" s="680"/>
      <c r="C166" s="92"/>
      <c r="D166" s="92"/>
      <c r="E166" s="92"/>
      <c r="F166" s="469">
        <f t="shared" si="6"/>
        <v>0</v>
      </c>
    </row>
    <row r="167" spans="1:6" ht="15">
      <c r="A167" s="679">
        <v>12</v>
      </c>
      <c r="B167" s="680"/>
      <c r="C167" s="92"/>
      <c r="D167" s="92"/>
      <c r="E167" s="92"/>
      <c r="F167" s="469">
        <f t="shared" si="6"/>
        <v>0</v>
      </c>
    </row>
    <row r="168" spans="1:6" ht="15">
      <c r="A168" s="679">
        <v>13</v>
      </c>
      <c r="B168" s="680"/>
      <c r="C168" s="92"/>
      <c r="D168" s="92"/>
      <c r="E168" s="92"/>
      <c r="F168" s="469">
        <f t="shared" si="6"/>
        <v>0</v>
      </c>
    </row>
    <row r="169" spans="1:6" ht="15">
      <c r="A169" s="679">
        <v>14</v>
      </c>
      <c r="B169" s="680"/>
      <c r="C169" s="92"/>
      <c r="D169" s="92"/>
      <c r="E169" s="92"/>
      <c r="F169" s="469">
        <f t="shared" si="6"/>
        <v>0</v>
      </c>
    </row>
    <row r="170" spans="1:6" ht="15">
      <c r="A170" s="679">
        <v>15</v>
      </c>
      <c r="B170" s="680"/>
      <c r="C170" s="92"/>
      <c r="D170" s="92"/>
      <c r="E170" s="92"/>
      <c r="F170" s="469">
        <f t="shared" si="6"/>
        <v>0</v>
      </c>
    </row>
    <row r="171" spans="1:6" ht="15">
      <c r="A171" s="509" t="s">
        <v>797</v>
      </c>
      <c r="B171" s="510" t="s">
        <v>806</v>
      </c>
      <c r="C171" s="472">
        <f>SUM(C156:C170)</f>
        <v>0</v>
      </c>
      <c r="D171" s="472"/>
      <c r="E171" s="472">
        <f>SUM(E156:E170)</f>
        <v>0</v>
      </c>
      <c r="F171" s="472">
        <f>SUM(F156:F170)</f>
        <v>0</v>
      </c>
    </row>
    <row r="172" spans="1:6" ht="15">
      <c r="A172" s="506" t="s">
        <v>799</v>
      </c>
      <c r="B172" s="510"/>
      <c r="C172" s="471"/>
      <c r="D172" s="471"/>
      <c r="E172" s="471"/>
      <c r="F172" s="471"/>
    </row>
    <row r="173" spans="1:6" ht="15">
      <c r="A173" s="679">
        <v>1</v>
      </c>
      <c r="B173" s="680"/>
      <c r="C173" s="92"/>
      <c r="D173" s="92"/>
      <c r="E173" s="92"/>
      <c r="F173" s="469">
        <f>C173-E173</f>
        <v>0</v>
      </c>
    </row>
    <row r="174" spans="1:6" ht="15">
      <c r="A174" s="679">
        <v>2</v>
      </c>
      <c r="B174" s="680"/>
      <c r="C174" s="92"/>
      <c r="D174" s="92"/>
      <c r="E174" s="92"/>
      <c r="F174" s="469">
        <f aca="true" t="shared" si="7" ref="F174:F187">C174-E174</f>
        <v>0</v>
      </c>
    </row>
    <row r="175" spans="1:6" ht="15">
      <c r="A175" s="679">
        <v>3</v>
      </c>
      <c r="B175" s="680"/>
      <c r="C175" s="92"/>
      <c r="D175" s="92"/>
      <c r="E175" s="92"/>
      <c r="F175" s="469">
        <f t="shared" si="7"/>
        <v>0</v>
      </c>
    </row>
    <row r="176" spans="1:6" ht="15">
      <c r="A176" s="679">
        <v>4</v>
      </c>
      <c r="B176" s="680"/>
      <c r="C176" s="92"/>
      <c r="D176" s="92"/>
      <c r="E176" s="92"/>
      <c r="F176" s="469">
        <f t="shared" si="7"/>
        <v>0</v>
      </c>
    </row>
    <row r="177" spans="1:6" ht="15">
      <c r="A177" s="679">
        <v>5</v>
      </c>
      <c r="B177" s="680"/>
      <c r="C177" s="92"/>
      <c r="D177" s="92"/>
      <c r="E177" s="92"/>
      <c r="F177" s="469">
        <f t="shared" si="7"/>
        <v>0</v>
      </c>
    </row>
    <row r="178" spans="1:6" ht="15">
      <c r="A178" s="679">
        <v>6</v>
      </c>
      <c r="B178" s="680"/>
      <c r="C178" s="92"/>
      <c r="D178" s="92"/>
      <c r="E178" s="92"/>
      <c r="F178" s="469">
        <f t="shared" si="7"/>
        <v>0</v>
      </c>
    </row>
    <row r="179" spans="1:6" ht="15">
      <c r="A179" s="679">
        <v>7</v>
      </c>
      <c r="B179" s="680"/>
      <c r="C179" s="92"/>
      <c r="D179" s="92"/>
      <c r="E179" s="92"/>
      <c r="F179" s="469">
        <f t="shared" si="7"/>
        <v>0</v>
      </c>
    </row>
    <row r="180" spans="1:6" ht="15">
      <c r="A180" s="679">
        <v>8</v>
      </c>
      <c r="B180" s="680"/>
      <c r="C180" s="92"/>
      <c r="D180" s="92"/>
      <c r="E180" s="92"/>
      <c r="F180" s="469">
        <f t="shared" si="7"/>
        <v>0</v>
      </c>
    </row>
    <row r="181" spans="1:6" ht="15">
      <c r="A181" s="679">
        <v>9</v>
      </c>
      <c r="B181" s="680"/>
      <c r="C181" s="92"/>
      <c r="D181" s="92"/>
      <c r="E181" s="92"/>
      <c r="F181" s="469">
        <f t="shared" si="7"/>
        <v>0</v>
      </c>
    </row>
    <row r="182" spans="1:6" ht="15">
      <c r="A182" s="679">
        <v>10</v>
      </c>
      <c r="B182" s="680"/>
      <c r="C182" s="92"/>
      <c r="D182" s="92"/>
      <c r="E182" s="92"/>
      <c r="F182" s="469">
        <f t="shared" si="7"/>
        <v>0</v>
      </c>
    </row>
    <row r="183" spans="1:6" ht="15">
      <c r="A183" s="679">
        <v>11</v>
      </c>
      <c r="B183" s="680"/>
      <c r="C183" s="92"/>
      <c r="D183" s="92"/>
      <c r="E183" s="92"/>
      <c r="F183" s="469">
        <f t="shared" si="7"/>
        <v>0</v>
      </c>
    </row>
    <row r="184" spans="1:6" ht="15">
      <c r="A184" s="679">
        <v>12</v>
      </c>
      <c r="B184" s="680"/>
      <c r="C184" s="92"/>
      <c r="D184" s="92"/>
      <c r="E184" s="92"/>
      <c r="F184" s="469">
        <f t="shared" si="7"/>
        <v>0</v>
      </c>
    </row>
    <row r="185" spans="1:6" ht="15">
      <c r="A185" s="679">
        <v>13</v>
      </c>
      <c r="B185" s="680"/>
      <c r="C185" s="92"/>
      <c r="D185" s="92"/>
      <c r="E185" s="92"/>
      <c r="F185" s="469">
        <f t="shared" si="7"/>
        <v>0</v>
      </c>
    </row>
    <row r="186" spans="1:6" ht="15">
      <c r="A186" s="679">
        <v>14</v>
      </c>
      <c r="B186" s="680"/>
      <c r="C186" s="92"/>
      <c r="D186" s="92"/>
      <c r="E186" s="92"/>
      <c r="F186" s="469">
        <f t="shared" si="7"/>
        <v>0</v>
      </c>
    </row>
    <row r="187" spans="1:6" ht="15">
      <c r="A187" s="679">
        <v>15</v>
      </c>
      <c r="B187" s="680"/>
      <c r="C187" s="92"/>
      <c r="D187" s="92"/>
      <c r="E187" s="92"/>
      <c r="F187" s="469">
        <f t="shared" si="7"/>
        <v>0</v>
      </c>
    </row>
    <row r="188" spans="1:6" ht="15">
      <c r="A188" s="509" t="s">
        <v>559</v>
      </c>
      <c r="B188" s="510" t="s">
        <v>807</v>
      </c>
      <c r="C188" s="472">
        <f>SUM(C173:C187)</f>
        <v>0</v>
      </c>
      <c r="D188" s="472"/>
      <c r="E188" s="472">
        <f>SUM(E173:E187)</f>
        <v>0</v>
      </c>
      <c r="F188" s="472">
        <f>SUM(F173:F187)</f>
        <v>0</v>
      </c>
    </row>
    <row r="189" spans="1:6" ht="15">
      <c r="A189" s="513" t="s">
        <v>808</v>
      </c>
      <c r="B189" s="510" t="s">
        <v>809</v>
      </c>
      <c r="C189" s="472">
        <f>C188+C171+C154+C137</f>
        <v>0</v>
      </c>
      <c r="D189" s="472"/>
      <c r="E189" s="472">
        <f>E188+E171+E154+E137</f>
        <v>0</v>
      </c>
      <c r="F189" s="472">
        <f>F188+F171+F154+F137</f>
        <v>0</v>
      </c>
    </row>
    <row r="190" spans="1:6" ht="15">
      <c r="A190" s="516"/>
      <c r="B190" s="517"/>
      <c r="C190" s="518"/>
      <c r="D190" s="518"/>
      <c r="E190" s="518"/>
      <c r="F190" s="518"/>
    </row>
    <row r="191" spans="1:8" ht="15">
      <c r="A191" s="691" t="s">
        <v>975</v>
      </c>
      <c r="B191" s="702">
        <f>pdeReportingDate</f>
        <v>44628</v>
      </c>
      <c r="C191" s="702"/>
      <c r="D191" s="702"/>
      <c r="E191" s="702"/>
      <c r="F191" s="702"/>
      <c r="G191" s="702"/>
      <c r="H191" s="702"/>
    </row>
    <row r="192" spans="1:8" ht="15">
      <c r="A192" s="691"/>
      <c r="B192" s="52"/>
      <c r="C192" s="52"/>
      <c r="D192" s="52"/>
      <c r="E192" s="52"/>
      <c r="F192" s="52"/>
      <c r="G192" s="52"/>
      <c r="H192" s="52"/>
    </row>
    <row r="193" spans="1:8" ht="15">
      <c r="A193" s="692" t="s">
        <v>8</v>
      </c>
      <c r="B193" s="703" t="str">
        <f>authorName</f>
        <v>Стефан Гъндев</v>
      </c>
      <c r="C193" s="703"/>
      <c r="D193" s="703"/>
      <c r="E193" s="703"/>
      <c r="F193" s="703"/>
      <c r="G193" s="703"/>
      <c r="H193" s="703"/>
    </row>
    <row r="194" spans="1:8" ht="15">
      <c r="A194" s="692"/>
      <c r="B194" s="80"/>
      <c r="C194" s="80"/>
      <c r="D194" s="80"/>
      <c r="E194" s="80"/>
      <c r="F194" s="80"/>
      <c r="G194" s="80"/>
      <c r="H194" s="80"/>
    </row>
    <row r="195" spans="1:8" ht="15">
      <c r="A195" s="692" t="s">
        <v>920</v>
      </c>
      <c r="B195" s="704"/>
      <c r="C195" s="704"/>
      <c r="D195" s="704"/>
      <c r="E195" s="704"/>
      <c r="F195" s="704"/>
      <c r="G195" s="704"/>
      <c r="H195" s="704"/>
    </row>
    <row r="196" spans="1:8" ht="15">
      <c r="A196" s="693"/>
      <c r="B196" s="705" t="str">
        <f>Начална!B17</f>
        <v>Марин Стоянов</v>
      </c>
      <c r="C196" s="701"/>
      <c r="D196" s="701"/>
      <c r="E196" s="701"/>
      <c r="F196" s="574"/>
      <c r="G196" s="45"/>
      <c r="H196" s="42"/>
    </row>
    <row r="197" spans="1:8" ht="15">
      <c r="A197" s="693"/>
      <c r="B197" s="701"/>
      <c r="C197" s="701"/>
      <c r="D197" s="701"/>
      <c r="E197" s="701"/>
      <c r="F197" s="574"/>
      <c r="G197" s="45"/>
      <c r="H197" s="42"/>
    </row>
    <row r="198" spans="1:8" ht="15">
      <c r="A198" s="693"/>
      <c r="B198" s="701"/>
      <c r="C198" s="701"/>
      <c r="D198" s="701"/>
      <c r="E198" s="701"/>
      <c r="F198" s="574"/>
      <c r="G198" s="45"/>
      <c r="H198" s="42"/>
    </row>
    <row r="199" spans="1:8" ht="15">
      <c r="A199" s="693"/>
      <c r="B199" s="701"/>
      <c r="C199" s="701"/>
      <c r="D199" s="701"/>
      <c r="E199" s="701"/>
      <c r="F199" s="574"/>
      <c r="G199" s="45"/>
      <c r="H199" s="42"/>
    </row>
    <row r="200" spans="1:8" ht="15">
      <c r="A200" s="693"/>
      <c r="B200" s="701"/>
      <c r="C200" s="701"/>
      <c r="D200" s="701"/>
      <c r="E200" s="701"/>
      <c r="F200" s="574"/>
      <c r="G200" s="45"/>
      <c r="H200" s="42"/>
    </row>
    <row r="201" spans="1:8" ht="15">
      <c r="A201" s="693"/>
      <c r="B201" s="701"/>
      <c r="C201" s="701"/>
      <c r="D201" s="701"/>
      <c r="E201" s="701"/>
      <c r="F201" s="574"/>
      <c r="G201" s="45"/>
      <c r="H201" s="42"/>
    </row>
    <row r="202" spans="1:8" ht="15">
      <c r="A202" s="693"/>
      <c r="B202" s="701"/>
      <c r="C202" s="701"/>
      <c r="D202" s="701"/>
      <c r="E202" s="701"/>
      <c r="F202" s="574"/>
      <c r="G202" s="45"/>
      <c r="H202" s="42"/>
    </row>
  </sheetData>
  <sheetProtection password="E11D" sheet="1" objects="1" scenarios="1" insertRows="0"/>
  <mergeCells count="10">
    <mergeCell ref="B199:E199"/>
    <mergeCell ref="B200:E200"/>
    <mergeCell ref="B201:E201"/>
    <mergeCell ref="B202:E202"/>
    <mergeCell ref="B191:H191"/>
    <mergeCell ref="B193:H193"/>
    <mergeCell ref="B195:H195"/>
    <mergeCell ref="B196:E196"/>
    <mergeCell ref="B197:E197"/>
    <mergeCell ref="B198:E19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91" max="5" man="1"/>
    <brk id="15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R234"/>
  <sheetViews>
    <sheetView showGridLines="0" view="pageBreakPreview" zoomScale="80" zoomScaleNormal="85" zoomScaleSheetLayoutView="80" zoomScalePageLayoutView="0" workbookViewId="0" topLeftCell="A4">
      <selection activeCell="I12" sqref="I12"/>
    </sheetView>
  </sheetViews>
  <sheetFormatPr defaultColWidth="10.57421875" defaultRowHeight="15"/>
  <cols>
    <col min="1" max="1" width="4.57421875" style="39" customWidth="1"/>
    <col min="2" max="2" width="55.57421875" style="39" customWidth="1"/>
    <col min="3" max="9" width="10.57421875" style="39" customWidth="1"/>
    <col min="10" max="10" width="13.57421875" style="39" customWidth="1"/>
    <col min="11" max="16" width="10.57421875" style="39" customWidth="1"/>
    <col min="17" max="18" width="14.57421875" style="39" customWidth="1"/>
    <col min="19" max="16384" width="10.57421875" style="39" customWidth="1"/>
  </cols>
  <sheetData>
    <row r="1" spans="1:13" ht="1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">
      <c r="A3" s="75" t="str">
        <f>CONCATENATE("на ",UPPER(pdeName))</f>
        <v>на СИНЕРГОН ХОЛДИНГ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">
      <c r="A4" s="75" t="str">
        <f>CONCATENATE("ЕИК по БУЛСТАТ: ",pdeBulstat)</f>
        <v>ЕИК по БУЛСТАТ: 121228499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">
      <c r="A5" s="75" t="str">
        <f>CONCATENATE("към ",TEXT(endDate,"dd.mm.yyyy")," г.")</f>
        <v>към 31.12.2021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5.7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15">
      <c r="A7" s="723" t="s">
        <v>453</v>
      </c>
      <c r="B7" s="724"/>
      <c r="C7" s="727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9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9" t="s">
        <v>513</v>
      </c>
      <c r="R7" s="721" t="s">
        <v>514</v>
      </c>
    </row>
    <row r="8" spans="1:18" s="128" customFormat="1" ht="66.75" customHeight="1">
      <c r="A8" s="725"/>
      <c r="B8" s="726"/>
      <c r="C8" s="728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0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0"/>
      <c r="R8" s="722"/>
    </row>
    <row r="9" spans="1:18" s="128" customFormat="1" ht="1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">
      <c r="A11" s="339" t="s">
        <v>521</v>
      </c>
      <c r="B11" s="321" t="s">
        <v>522</v>
      </c>
      <c r="C11" s="152" t="s">
        <v>523</v>
      </c>
      <c r="D11" s="328">
        <v>7213</v>
      </c>
      <c r="E11" s="328"/>
      <c r="F11" s="328"/>
      <c r="G11" s="329">
        <f>D11+E11-F11</f>
        <v>7213</v>
      </c>
      <c r="H11" s="328"/>
      <c r="I11" s="328">
        <v>20</v>
      </c>
      <c r="J11" s="329">
        <f>G11+H11-I11</f>
        <v>7193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7193</v>
      </c>
    </row>
    <row r="12" spans="1:18" ht="1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2">D12+E12-F12</f>
        <v>0</v>
      </c>
      <c r="H12" s="328"/>
      <c r="I12" s="328"/>
      <c r="J12" s="329">
        <f aca="true" t="shared" si="3" ref="J12:J42">G12+H12-I12</f>
        <v>0</v>
      </c>
      <c r="K12" s="328"/>
      <c r="L12" s="328"/>
      <c r="M12" s="328"/>
      <c r="N12" s="329">
        <f aca="true" t="shared" si="4" ref="N12:N42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">
      <c r="A13" s="339" t="s">
        <v>527</v>
      </c>
      <c r="B13" s="321" t="s">
        <v>528</v>
      </c>
      <c r="C13" s="152" t="s">
        <v>529</v>
      </c>
      <c r="D13" s="328">
        <v>30</v>
      </c>
      <c r="E13" s="328"/>
      <c r="F13" s="328"/>
      <c r="G13" s="329">
        <f t="shared" si="2"/>
        <v>30</v>
      </c>
      <c r="H13" s="328"/>
      <c r="I13" s="328"/>
      <c r="J13" s="329">
        <f t="shared" si="3"/>
        <v>30</v>
      </c>
      <c r="K13" s="328">
        <v>30</v>
      </c>
      <c r="L13" s="328"/>
      <c r="M13" s="328"/>
      <c r="N13" s="329">
        <f t="shared" si="4"/>
        <v>30</v>
      </c>
      <c r="O13" s="328"/>
      <c r="P13" s="328"/>
      <c r="Q13" s="329">
        <f t="shared" si="0"/>
        <v>30</v>
      </c>
      <c r="R13" s="340">
        <f t="shared" si="1"/>
        <v>0</v>
      </c>
    </row>
    <row r="14" spans="1:18" ht="1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">
      <c r="A15" s="339" t="s">
        <v>533</v>
      </c>
      <c r="B15" s="321" t="s">
        <v>534</v>
      </c>
      <c r="C15" s="152" t="s">
        <v>535</v>
      </c>
      <c r="D15" s="328">
        <v>433</v>
      </c>
      <c r="E15" s="328"/>
      <c r="F15" s="328"/>
      <c r="G15" s="329">
        <f t="shared" si="2"/>
        <v>433</v>
      </c>
      <c r="H15" s="328"/>
      <c r="I15" s="328"/>
      <c r="J15" s="329">
        <f t="shared" si="3"/>
        <v>433</v>
      </c>
      <c r="K15" s="328">
        <v>190</v>
      </c>
      <c r="L15" s="328">
        <v>32</v>
      </c>
      <c r="M15" s="328"/>
      <c r="N15" s="329">
        <f t="shared" si="4"/>
        <v>222</v>
      </c>
      <c r="O15" s="328"/>
      <c r="P15" s="328"/>
      <c r="Q15" s="329">
        <f t="shared" si="0"/>
        <v>222</v>
      </c>
      <c r="R15" s="340">
        <f t="shared" si="1"/>
        <v>211</v>
      </c>
    </row>
    <row r="16" spans="1:18" ht="15">
      <c r="A16" s="361" t="s">
        <v>838</v>
      </c>
      <c r="B16" s="321" t="s">
        <v>536</v>
      </c>
      <c r="C16" s="152" t="s">
        <v>537</v>
      </c>
      <c r="D16" s="328">
        <v>71</v>
      </c>
      <c r="E16" s="328"/>
      <c r="F16" s="328"/>
      <c r="G16" s="329">
        <f t="shared" si="2"/>
        <v>71</v>
      </c>
      <c r="H16" s="328"/>
      <c r="I16" s="328"/>
      <c r="J16" s="329">
        <f t="shared" si="3"/>
        <v>71</v>
      </c>
      <c r="K16" s="328">
        <v>68</v>
      </c>
      <c r="L16" s="328">
        <v>2</v>
      </c>
      <c r="M16" s="328"/>
      <c r="N16" s="329">
        <f t="shared" si="4"/>
        <v>70</v>
      </c>
      <c r="O16" s="328"/>
      <c r="P16" s="328"/>
      <c r="Q16" s="329">
        <f t="shared" si="0"/>
        <v>70</v>
      </c>
      <c r="R16" s="340">
        <f t="shared" si="1"/>
        <v>1</v>
      </c>
    </row>
    <row r="17" spans="1:18" s="154" customFormat="1" ht="30.7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">
      <c r="A18" s="339" t="s">
        <v>541</v>
      </c>
      <c r="B18" s="155" t="s">
        <v>542</v>
      </c>
      <c r="C18" s="152" t="s">
        <v>543</v>
      </c>
      <c r="D18" s="328">
        <v>68</v>
      </c>
      <c r="E18" s="328"/>
      <c r="F18" s="328">
        <v>2</v>
      </c>
      <c r="G18" s="329">
        <f t="shared" si="2"/>
        <v>66</v>
      </c>
      <c r="H18" s="328"/>
      <c r="I18" s="328"/>
      <c r="J18" s="329">
        <f t="shared" si="3"/>
        <v>66</v>
      </c>
      <c r="K18" s="328">
        <v>32</v>
      </c>
      <c r="L18" s="328">
        <v>9</v>
      </c>
      <c r="M18" s="328">
        <v>2</v>
      </c>
      <c r="N18" s="329">
        <f t="shared" si="4"/>
        <v>39</v>
      </c>
      <c r="O18" s="328"/>
      <c r="P18" s="328"/>
      <c r="Q18" s="329">
        <f t="shared" si="0"/>
        <v>39</v>
      </c>
      <c r="R18" s="340">
        <f t="shared" si="1"/>
        <v>27</v>
      </c>
    </row>
    <row r="19" spans="1:18" ht="15">
      <c r="A19" s="339"/>
      <c r="B19" s="322" t="s">
        <v>544</v>
      </c>
      <c r="C19" s="156" t="s">
        <v>545</v>
      </c>
      <c r="D19" s="330">
        <f>SUM(D11:D18)</f>
        <v>7815</v>
      </c>
      <c r="E19" s="330">
        <f>SUM(E11:E18)</f>
        <v>0</v>
      </c>
      <c r="F19" s="330">
        <f>SUM(F11:F18)</f>
        <v>2</v>
      </c>
      <c r="G19" s="329">
        <f t="shared" si="2"/>
        <v>7813</v>
      </c>
      <c r="H19" s="330">
        <f>SUM(H11:H18)</f>
        <v>0</v>
      </c>
      <c r="I19" s="330">
        <f>SUM(I11:I18)</f>
        <v>20</v>
      </c>
      <c r="J19" s="329">
        <f t="shared" si="3"/>
        <v>7793</v>
      </c>
      <c r="K19" s="330">
        <f>SUM(K11:K18)</f>
        <v>320</v>
      </c>
      <c r="L19" s="330">
        <f>SUM(L11:L18)</f>
        <v>43</v>
      </c>
      <c r="M19" s="330">
        <f>SUM(M11:M18)</f>
        <v>2</v>
      </c>
      <c r="N19" s="329">
        <f t="shared" si="4"/>
        <v>361</v>
      </c>
      <c r="O19" s="330">
        <f>SUM(O11:O18)</f>
        <v>0</v>
      </c>
      <c r="P19" s="330">
        <f>SUM(P11:P18)</f>
        <v>0</v>
      </c>
      <c r="Q19" s="329">
        <f t="shared" si="0"/>
        <v>361</v>
      </c>
      <c r="R19" s="340">
        <f t="shared" si="1"/>
        <v>7432</v>
      </c>
    </row>
    <row r="20" spans="1:18" ht="1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">
      <c r="A25" s="339" t="s">
        <v>524</v>
      </c>
      <c r="B25" s="321" t="s">
        <v>554</v>
      </c>
      <c r="C25" s="152" t="s">
        <v>555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">
      <c r="A27" s="339" t="s">
        <v>530</v>
      </c>
      <c r="B27" s="157" t="s">
        <v>542</v>
      </c>
      <c r="C27" s="152" t="s">
        <v>558</v>
      </c>
      <c r="D27" s="328"/>
      <c r="E27" s="328"/>
      <c r="F27" s="328"/>
      <c r="G27" s="329">
        <f t="shared" si="2"/>
        <v>0</v>
      </c>
      <c r="H27" s="328"/>
      <c r="I27" s="328"/>
      <c r="J27" s="329">
        <f t="shared" si="3"/>
        <v>0</v>
      </c>
      <c r="K27" s="328"/>
      <c r="L27" s="328"/>
      <c r="M27" s="328"/>
      <c r="N27" s="329">
        <f t="shared" si="4"/>
        <v>0</v>
      </c>
      <c r="O27" s="328"/>
      <c r="P27" s="328"/>
      <c r="Q27" s="329">
        <f t="shared" si="0"/>
        <v>0</v>
      </c>
      <c r="R27" s="340">
        <f t="shared" si="1"/>
        <v>0</v>
      </c>
    </row>
    <row r="28" spans="1:18" ht="15">
      <c r="A28" s="339"/>
      <c r="B28" s="322" t="s">
        <v>559</v>
      </c>
      <c r="C28" s="158" t="s">
        <v>560</v>
      </c>
      <c r="D28" s="332">
        <f>SUM(D24:D27)</f>
        <v>0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0</v>
      </c>
      <c r="H28" s="332">
        <f t="shared" si="5"/>
        <v>0</v>
      </c>
      <c r="I28" s="332">
        <f t="shared" si="5"/>
        <v>0</v>
      </c>
      <c r="J28" s="333">
        <f t="shared" si="3"/>
        <v>0</v>
      </c>
      <c r="K28" s="332">
        <f t="shared" si="5"/>
        <v>0</v>
      </c>
      <c r="L28" s="332">
        <f t="shared" si="5"/>
        <v>0</v>
      </c>
      <c r="M28" s="332">
        <f t="shared" si="5"/>
        <v>0</v>
      </c>
      <c r="N28" s="333">
        <f t="shared" si="4"/>
        <v>0</v>
      </c>
      <c r="O28" s="332">
        <f t="shared" si="5"/>
        <v>0</v>
      </c>
      <c r="P28" s="332">
        <f t="shared" si="5"/>
        <v>0</v>
      </c>
      <c r="Q28" s="333">
        <f t="shared" si="0"/>
        <v>0</v>
      </c>
      <c r="R28" s="343">
        <f t="shared" si="1"/>
        <v>0</v>
      </c>
    </row>
    <row r="29" spans="1:18" ht="1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">
      <c r="A30" s="339" t="s">
        <v>521</v>
      </c>
      <c r="B30" s="326" t="s">
        <v>561</v>
      </c>
      <c r="C30" s="160" t="s">
        <v>562</v>
      </c>
      <c r="D30" s="335">
        <f>SUM(D31:D34)</f>
        <v>110137</v>
      </c>
      <c r="E30" s="335">
        <f aca="true" t="shared" si="6" ref="E30:P30">SUM(E31:E34)</f>
        <v>1750</v>
      </c>
      <c r="F30" s="335">
        <f t="shared" si="6"/>
        <v>1572</v>
      </c>
      <c r="G30" s="336">
        <f t="shared" si="2"/>
        <v>110315</v>
      </c>
      <c r="H30" s="335">
        <f t="shared" si="6"/>
        <v>0</v>
      </c>
      <c r="I30" s="335">
        <f t="shared" si="6"/>
        <v>1098</v>
      </c>
      <c r="J30" s="336">
        <f t="shared" si="3"/>
        <v>109217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109217</v>
      </c>
    </row>
    <row r="31" spans="1:18" ht="15">
      <c r="A31" s="339"/>
      <c r="B31" s="321" t="s">
        <v>108</v>
      </c>
      <c r="C31" s="152" t="s">
        <v>563</v>
      </c>
      <c r="D31" s="328">
        <v>110137</v>
      </c>
      <c r="E31" s="328">
        <v>1750</v>
      </c>
      <c r="F31" s="328">
        <v>1572</v>
      </c>
      <c r="G31" s="329">
        <f t="shared" si="2"/>
        <v>110315</v>
      </c>
      <c r="H31" s="328"/>
      <c r="I31" s="328">
        <v>1098</v>
      </c>
      <c r="J31" s="329">
        <f t="shared" si="3"/>
        <v>109217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109217</v>
      </c>
    </row>
    <row r="32" spans="1:18" ht="1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 ht="1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">
      <c r="A41" s="339"/>
      <c r="B41" s="322" t="s">
        <v>577</v>
      </c>
      <c r="C41" s="156" t="s">
        <v>578</v>
      </c>
      <c r="D41" s="330">
        <f>D30+D35+D40</f>
        <v>110137</v>
      </c>
      <c r="E41" s="330">
        <f aca="true" t="shared" si="10" ref="E41:P41">E30+E35+E40</f>
        <v>1750</v>
      </c>
      <c r="F41" s="330">
        <f t="shared" si="10"/>
        <v>1572</v>
      </c>
      <c r="G41" s="329">
        <f t="shared" si="2"/>
        <v>110315</v>
      </c>
      <c r="H41" s="330">
        <f t="shared" si="10"/>
        <v>0</v>
      </c>
      <c r="I41" s="330">
        <f t="shared" si="10"/>
        <v>1098</v>
      </c>
      <c r="J41" s="329">
        <f t="shared" si="3"/>
        <v>109217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109217</v>
      </c>
    </row>
    <row r="42" spans="1:18" ht="1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5.75" thickBot="1">
      <c r="A43" s="346"/>
      <c r="B43" s="347" t="s">
        <v>582</v>
      </c>
      <c r="C43" s="348" t="s">
        <v>583</v>
      </c>
      <c r="D43" s="349">
        <f>D19+D20+D22+D28+D41+D42</f>
        <v>117952</v>
      </c>
      <c r="E43" s="349">
        <f>E19+E20+E22+E28+E41+E42</f>
        <v>1750</v>
      </c>
      <c r="F43" s="349">
        <f aca="true" t="shared" si="11" ref="F43:R43">F19+F20+F22+F28+F41+F42</f>
        <v>1574</v>
      </c>
      <c r="G43" s="349">
        <f t="shared" si="11"/>
        <v>118128</v>
      </c>
      <c r="H43" s="349">
        <f t="shared" si="11"/>
        <v>0</v>
      </c>
      <c r="I43" s="349">
        <f t="shared" si="11"/>
        <v>1118</v>
      </c>
      <c r="J43" s="349">
        <f t="shared" si="11"/>
        <v>117010</v>
      </c>
      <c r="K43" s="349">
        <f t="shared" si="11"/>
        <v>320</v>
      </c>
      <c r="L43" s="349">
        <f t="shared" si="11"/>
        <v>43</v>
      </c>
      <c r="M43" s="349">
        <f t="shared" si="11"/>
        <v>2</v>
      </c>
      <c r="N43" s="349">
        <f t="shared" si="11"/>
        <v>361</v>
      </c>
      <c r="O43" s="349">
        <f t="shared" si="11"/>
        <v>0</v>
      </c>
      <c r="P43" s="349">
        <f t="shared" si="11"/>
        <v>0</v>
      </c>
      <c r="Q43" s="349">
        <f t="shared" si="11"/>
        <v>361</v>
      </c>
      <c r="R43" s="350">
        <f t="shared" si="11"/>
        <v>116649</v>
      </c>
    </row>
    <row r="44" spans="1:18" ht="1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">
      <c r="A46" s="522"/>
      <c r="B46" s="691" t="s">
        <v>975</v>
      </c>
      <c r="C46" s="702">
        <f>pdeReportingDate</f>
        <v>44628</v>
      </c>
      <c r="D46" s="702"/>
      <c r="E46" s="702"/>
      <c r="F46" s="702"/>
      <c r="G46" s="702"/>
      <c r="H46" s="702"/>
      <c r="I46" s="702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">
      <c r="B47" s="691"/>
      <c r="C47" s="52"/>
      <c r="D47" s="52"/>
      <c r="E47" s="52"/>
      <c r="F47" s="52"/>
      <c r="G47" s="52"/>
      <c r="H47" s="52"/>
      <c r="I47" s="52"/>
    </row>
    <row r="48" spans="2:9" ht="15">
      <c r="B48" s="692" t="s">
        <v>8</v>
      </c>
      <c r="C48" s="703" t="str">
        <f>authorName</f>
        <v>Стефан Гъндев</v>
      </c>
      <c r="D48" s="703"/>
      <c r="E48" s="703"/>
      <c r="F48" s="703"/>
      <c r="G48" s="703"/>
      <c r="H48" s="703"/>
      <c r="I48" s="703"/>
    </row>
    <row r="49" spans="2:9" ht="15">
      <c r="B49" s="692"/>
      <c r="C49" s="80"/>
      <c r="D49" s="80"/>
      <c r="E49" s="80"/>
      <c r="F49" s="80"/>
      <c r="G49" s="80"/>
      <c r="H49" s="80"/>
      <c r="I49" s="80"/>
    </row>
    <row r="50" spans="2:9" ht="15">
      <c r="B50" s="692" t="s">
        <v>920</v>
      </c>
      <c r="C50" s="704"/>
      <c r="D50" s="704"/>
      <c r="E50" s="704"/>
      <c r="F50" s="704"/>
      <c r="G50" s="704"/>
      <c r="H50" s="704"/>
      <c r="I50" s="704"/>
    </row>
    <row r="51" spans="2:9" ht="15">
      <c r="B51" s="693"/>
      <c r="C51" s="705" t="str">
        <f>Начална!B17</f>
        <v>Марин Стоянов</v>
      </c>
      <c r="D51" s="701"/>
      <c r="E51" s="701"/>
      <c r="F51" s="701"/>
      <c r="G51" s="574"/>
      <c r="H51" s="45"/>
      <c r="I51" s="42"/>
    </row>
    <row r="52" spans="2:9" ht="15">
      <c r="B52" s="693"/>
      <c r="C52" s="701"/>
      <c r="D52" s="701"/>
      <c r="E52" s="701"/>
      <c r="F52" s="701"/>
      <c r="G52" s="574"/>
      <c r="H52" s="45"/>
      <c r="I52" s="42"/>
    </row>
    <row r="53" spans="2:9" ht="15">
      <c r="B53" s="693"/>
      <c r="C53" s="701"/>
      <c r="D53" s="701"/>
      <c r="E53" s="701"/>
      <c r="F53" s="701"/>
      <c r="G53" s="574"/>
      <c r="H53" s="45"/>
      <c r="I53" s="42"/>
    </row>
    <row r="54" spans="2:9" ht="15">
      <c r="B54" s="693"/>
      <c r="C54" s="701"/>
      <c r="D54" s="701"/>
      <c r="E54" s="701"/>
      <c r="F54" s="701"/>
      <c r="G54" s="574"/>
      <c r="H54" s="45"/>
      <c r="I54" s="42"/>
    </row>
    <row r="55" spans="2:9" ht="15">
      <c r="B55" s="693"/>
      <c r="C55" s="701"/>
      <c r="D55" s="701"/>
      <c r="E55" s="701"/>
      <c r="F55" s="701"/>
      <c r="G55" s="574"/>
      <c r="H55" s="45"/>
      <c r="I55" s="42"/>
    </row>
    <row r="56" spans="2:9" ht="15">
      <c r="B56" s="693"/>
      <c r="C56" s="701"/>
      <c r="D56" s="701"/>
      <c r="E56" s="701"/>
      <c r="F56" s="701"/>
      <c r="G56" s="574"/>
      <c r="H56" s="45"/>
      <c r="I56" s="42"/>
    </row>
    <row r="57" spans="2:9" ht="15">
      <c r="B57" s="693"/>
      <c r="C57" s="701"/>
      <c r="D57" s="701"/>
      <c r="E57" s="701"/>
      <c r="F57" s="701"/>
      <c r="G57" s="574"/>
      <c r="H57" s="45"/>
      <c r="I57" s="42"/>
    </row>
    <row r="58" spans="4:6" ht="15">
      <c r="D58" s="154"/>
      <c r="E58" s="154"/>
      <c r="F58" s="154"/>
    </row>
    <row r="59" spans="4:6" ht="15">
      <c r="D59" s="154"/>
      <c r="E59" s="154"/>
      <c r="F59" s="154"/>
    </row>
    <row r="60" spans="4:6" ht="15">
      <c r="D60" s="154"/>
      <c r="E60" s="154"/>
      <c r="F60" s="154"/>
    </row>
    <row r="61" spans="4:6" ht="15">
      <c r="D61" s="154"/>
      <c r="E61" s="154"/>
      <c r="F61" s="154"/>
    </row>
    <row r="62" spans="4:6" ht="15">
      <c r="D62" s="154"/>
      <c r="E62" s="154"/>
      <c r="F62" s="154"/>
    </row>
    <row r="63" spans="4:6" ht="15">
      <c r="D63" s="154"/>
      <c r="E63" s="154"/>
      <c r="F63" s="154"/>
    </row>
    <row r="64" spans="4:6" ht="15">
      <c r="D64" s="154"/>
      <c r="E64" s="154"/>
      <c r="F64" s="154"/>
    </row>
    <row r="65" spans="4:6" ht="15">
      <c r="D65" s="154"/>
      <c r="E65" s="154"/>
      <c r="F65" s="154"/>
    </row>
    <row r="66" spans="4:6" ht="15">
      <c r="D66" s="154"/>
      <c r="E66" s="154"/>
      <c r="F66" s="154"/>
    </row>
    <row r="67" spans="4:6" ht="15">
      <c r="D67" s="154"/>
      <c r="E67" s="154"/>
      <c r="F67" s="154"/>
    </row>
    <row r="68" spans="4:6" ht="15">
      <c r="D68" s="154"/>
      <c r="E68" s="154"/>
      <c r="F68" s="154"/>
    </row>
    <row r="69" spans="4:6" ht="15">
      <c r="D69" s="154"/>
      <c r="E69" s="154"/>
      <c r="F69" s="154"/>
    </row>
    <row r="70" spans="5:6" ht="15">
      <c r="E70" s="154"/>
      <c r="F70" s="154"/>
    </row>
    <row r="71" spans="5:6" ht="15">
      <c r="E71" s="154"/>
      <c r="F71" s="154"/>
    </row>
    <row r="72" spans="5:6" ht="15">
      <c r="E72" s="154"/>
      <c r="F72" s="154"/>
    </row>
    <row r="73" spans="5:6" ht="15">
      <c r="E73" s="154"/>
      <c r="F73" s="154"/>
    </row>
    <row r="74" spans="5:6" ht="15">
      <c r="E74" s="154"/>
      <c r="F74" s="154"/>
    </row>
    <row r="75" spans="5:6" ht="15">
      <c r="E75" s="154"/>
      <c r="F75" s="154"/>
    </row>
    <row r="76" spans="5:6" ht="15">
      <c r="E76" s="154"/>
      <c r="F76" s="154"/>
    </row>
    <row r="77" spans="5:6" ht="15">
      <c r="E77" s="154"/>
      <c r="F77" s="154"/>
    </row>
    <row r="78" spans="5:6" ht="15">
      <c r="E78" s="154"/>
      <c r="F78" s="154"/>
    </row>
    <row r="79" spans="5:6" ht="15">
      <c r="E79" s="154"/>
      <c r="F79" s="154"/>
    </row>
    <row r="80" spans="5:6" ht="15">
      <c r="E80" s="154"/>
      <c r="F80" s="154"/>
    </row>
    <row r="81" spans="5:6" ht="15">
      <c r="E81" s="154"/>
      <c r="F81" s="154"/>
    </row>
    <row r="82" spans="5:6" ht="15">
      <c r="E82" s="154"/>
      <c r="F82" s="154"/>
    </row>
    <row r="83" spans="5:6" ht="15">
      <c r="E83" s="154"/>
      <c r="F83" s="154"/>
    </row>
    <row r="84" spans="5:6" ht="15">
      <c r="E84" s="154"/>
      <c r="F84" s="154"/>
    </row>
    <row r="85" spans="5:6" ht="15">
      <c r="E85" s="154"/>
      <c r="F85" s="154"/>
    </row>
    <row r="86" spans="5:6" ht="15">
      <c r="E86" s="154"/>
      <c r="F86" s="154"/>
    </row>
    <row r="87" spans="5:6" ht="15">
      <c r="E87" s="154"/>
      <c r="F87" s="154"/>
    </row>
    <row r="88" spans="5:6" ht="15">
      <c r="E88" s="154"/>
      <c r="F88" s="154"/>
    </row>
    <row r="89" spans="5:6" ht="15">
      <c r="E89" s="154"/>
      <c r="F89" s="154"/>
    </row>
    <row r="90" spans="5:6" ht="15">
      <c r="E90" s="154"/>
      <c r="F90" s="154"/>
    </row>
    <row r="91" spans="5:6" ht="15">
      <c r="E91" s="154"/>
      <c r="F91" s="154"/>
    </row>
    <row r="92" spans="5:6" ht="15">
      <c r="E92" s="154"/>
      <c r="F92" s="154"/>
    </row>
    <row r="93" spans="5:6" ht="15">
      <c r="E93" s="154"/>
      <c r="F93" s="154"/>
    </row>
    <row r="94" spans="5:6" ht="15">
      <c r="E94" s="154"/>
      <c r="F94" s="154"/>
    </row>
    <row r="95" spans="5:6" ht="15">
      <c r="E95" s="154"/>
      <c r="F95" s="154"/>
    </row>
    <row r="96" spans="5:6" ht="15">
      <c r="E96" s="154"/>
      <c r="F96" s="154"/>
    </row>
    <row r="97" spans="5:6" ht="15">
      <c r="E97" s="154"/>
      <c r="F97" s="154"/>
    </row>
    <row r="98" spans="5:6" ht="15">
      <c r="E98" s="154"/>
      <c r="F98" s="154"/>
    </row>
    <row r="99" spans="5:6" ht="15">
      <c r="E99" s="154"/>
      <c r="F99" s="154"/>
    </row>
    <row r="100" spans="5:6" ht="15">
      <c r="E100" s="154"/>
      <c r="F100" s="154"/>
    </row>
    <row r="101" spans="5:6" ht="15">
      <c r="E101" s="154"/>
      <c r="F101" s="154"/>
    </row>
    <row r="102" spans="5:6" ht="15">
      <c r="E102" s="154"/>
      <c r="F102" s="154"/>
    </row>
    <row r="103" spans="5:6" ht="15">
      <c r="E103" s="154"/>
      <c r="F103" s="154"/>
    </row>
    <row r="104" spans="5:6" ht="15">
      <c r="E104" s="154"/>
      <c r="F104" s="154"/>
    </row>
    <row r="105" spans="5:6" ht="15">
      <c r="E105" s="154"/>
      <c r="F105" s="154"/>
    </row>
    <row r="106" spans="5:6" ht="15">
      <c r="E106" s="154"/>
      <c r="F106" s="154"/>
    </row>
    <row r="107" spans="5:6" ht="15">
      <c r="E107" s="154"/>
      <c r="F107" s="154"/>
    </row>
    <row r="108" spans="5:6" ht="15">
      <c r="E108" s="154"/>
      <c r="F108" s="154"/>
    </row>
    <row r="109" spans="5:6" ht="15">
      <c r="E109" s="154"/>
      <c r="F109" s="154"/>
    </row>
    <row r="110" spans="5:6" ht="15">
      <c r="E110" s="154"/>
      <c r="F110" s="154"/>
    </row>
    <row r="111" spans="5:6" ht="15">
      <c r="E111" s="154"/>
      <c r="F111" s="154"/>
    </row>
    <row r="112" spans="5:6" ht="15">
      <c r="E112" s="154"/>
      <c r="F112" s="154"/>
    </row>
    <row r="113" spans="5:6" ht="15">
      <c r="E113" s="154"/>
      <c r="F113" s="154"/>
    </row>
    <row r="114" spans="5:6" ht="15">
      <c r="E114" s="154"/>
      <c r="F114" s="154"/>
    </row>
    <row r="115" spans="5:6" ht="15">
      <c r="E115" s="154"/>
      <c r="F115" s="154"/>
    </row>
    <row r="116" spans="5:6" ht="15">
      <c r="E116" s="154"/>
      <c r="F116" s="154"/>
    </row>
    <row r="117" spans="5:6" ht="15">
      <c r="E117" s="154"/>
      <c r="F117" s="154"/>
    </row>
    <row r="118" spans="5:6" ht="15">
      <c r="E118" s="154"/>
      <c r="F118" s="154"/>
    </row>
    <row r="119" spans="5:6" ht="15">
      <c r="E119" s="154"/>
      <c r="F119" s="154"/>
    </row>
    <row r="120" spans="5:6" ht="15">
      <c r="E120" s="154"/>
      <c r="F120" s="154"/>
    </row>
    <row r="121" spans="5:6" ht="15">
      <c r="E121" s="154"/>
      <c r="F121" s="154"/>
    </row>
    <row r="122" spans="5:6" ht="15">
      <c r="E122" s="154"/>
      <c r="F122" s="154"/>
    </row>
    <row r="123" spans="5:6" ht="15">
      <c r="E123" s="154"/>
      <c r="F123" s="154"/>
    </row>
    <row r="124" spans="5:6" ht="15">
      <c r="E124" s="154"/>
      <c r="F124" s="154"/>
    </row>
    <row r="125" spans="5:6" ht="15">
      <c r="E125" s="154"/>
      <c r="F125" s="154"/>
    </row>
    <row r="126" spans="5:6" ht="15">
      <c r="E126" s="154"/>
      <c r="F126" s="154"/>
    </row>
    <row r="127" spans="5:6" ht="15">
      <c r="E127" s="154"/>
      <c r="F127" s="154"/>
    </row>
    <row r="128" spans="5:6" ht="15">
      <c r="E128" s="154"/>
      <c r="F128" s="154"/>
    </row>
    <row r="129" spans="5:6" ht="15">
      <c r="E129" s="154"/>
      <c r="F129" s="154"/>
    </row>
    <row r="130" spans="5:6" ht="15">
      <c r="E130" s="154"/>
      <c r="F130" s="154"/>
    </row>
    <row r="131" spans="5:6" ht="15">
      <c r="E131" s="154"/>
      <c r="F131" s="154"/>
    </row>
    <row r="132" spans="5:6" ht="15">
      <c r="E132" s="154"/>
      <c r="F132" s="154"/>
    </row>
    <row r="133" spans="5:6" ht="15">
      <c r="E133" s="154"/>
      <c r="F133" s="154"/>
    </row>
    <row r="134" spans="5:6" ht="15">
      <c r="E134" s="154"/>
      <c r="F134" s="154"/>
    </row>
    <row r="135" spans="5:6" ht="15">
      <c r="E135" s="154"/>
      <c r="F135" s="154"/>
    </row>
    <row r="136" spans="5:6" ht="15">
      <c r="E136" s="154"/>
      <c r="F136" s="154"/>
    </row>
    <row r="137" spans="5:6" ht="15">
      <c r="E137" s="154"/>
      <c r="F137" s="154"/>
    </row>
    <row r="138" spans="5:6" ht="15">
      <c r="E138" s="154"/>
      <c r="F138" s="154"/>
    </row>
    <row r="139" spans="5:6" ht="15">
      <c r="E139" s="154"/>
      <c r="F139" s="154"/>
    </row>
    <row r="140" spans="5:6" ht="15">
      <c r="E140" s="154"/>
      <c r="F140" s="154"/>
    </row>
    <row r="141" spans="5:6" ht="15">
      <c r="E141" s="154"/>
      <c r="F141" s="154"/>
    </row>
    <row r="142" spans="5:6" ht="15">
      <c r="E142" s="154"/>
      <c r="F142" s="154"/>
    </row>
    <row r="143" spans="5:6" ht="15">
      <c r="E143" s="154"/>
      <c r="F143" s="154"/>
    </row>
    <row r="144" spans="5:6" ht="15">
      <c r="E144" s="154"/>
      <c r="F144" s="154"/>
    </row>
    <row r="145" spans="5:6" ht="15">
      <c r="E145" s="154"/>
      <c r="F145" s="154"/>
    </row>
    <row r="146" spans="5:6" ht="15">
      <c r="E146" s="154"/>
      <c r="F146" s="154"/>
    </row>
    <row r="147" spans="5:6" ht="15">
      <c r="E147" s="154"/>
      <c r="F147" s="154"/>
    </row>
    <row r="148" spans="5:6" ht="15">
      <c r="E148" s="154"/>
      <c r="F148" s="154"/>
    </row>
    <row r="149" spans="5:6" ht="15">
      <c r="E149" s="154"/>
      <c r="F149" s="154"/>
    </row>
    <row r="150" spans="5:6" ht="15">
      <c r="E150" s="154"/>
      <c r="F150" s="154"/>
    </row>
    <row r="151" spans="5:6" ht="15">
      <c r="E151" s="154"/>
      <c r="F151" s="154"/>
    </row>
    <row r="152" spans="5:6" ht="15">
      <c r="E152" s="154"/>
      <c r="F152" s="154"/>
    </row>
    <row r="153" spans="5:6" ht="15">
      <c r="E153" s="154"/>
      <c r="F153" s="154"/>
    </row>
    <row r="154" spans="5:6" ht="15">
      <c r="E154" s="154"/>
      <c r="F154" s="154"/>
    </row>
    <row r="155" spans="5:6" ht="15">
      <c r="E155" s="154"/>
      <c r="F155" s="154"/>
    </row>
    <row r="156" spans="5:6" ht="15">
      <c r="E156" s="154"/>
      <c r="F156" s="154"/>
    </row>
    <row r="157" spans="5:6" ht="15">
      <c r="E157" s="154"/>
      <c r="F157" s="154"/>
    </row>
    <row r="158" spans="5:6" ht="15">
      <c r="E158" s="154"/>
      <c r="F158" s="154"/>
    </row>
    <row r="159" spans="5:6" ht="15">
      <c r="E159" s="154"/>
      <c r="F159" s="154"/>
    </row>
    <row r="160" spans="5:6" ht="15">
      <c r="E160" s="154"/>
      <c r="F160" s="154"/>
    </row>
    <row r="161" spans="5:6" ht="15">
      <c r="E161" s="154"/>
      <c r="F161" s="154"/>
    </row>
    <row r="162" spans="5:6" ht="15">
      <c r="E162" s="154"/>
      <c r="F162" s="154"/>
    </row>
    <row r="163" spans="5:6" ht="15">
      <c r="E163" s="154"/>
      <c r="F163" s="154"/>
    </row>
    <row r="164" spans="5:6" ht="15">
      <c r="E164" s="154"/>
      <c r="F164" s="154"/>
    </row>
    <row r="165" spans="5:6" ht="15">
      <c r="E165" s="154"/>
      <c r="F165" s="154"/>
    </row>
    <row r="166" spans="5:6" ht="15">
      <c r="E166" s="154"/>
      <c r="F166" s="154"/>
    </row>
    <row r="167" spans="5:6" ht="15">
      <c r="E167" s="154"/>
      <c r="F167" s="154"/>
    </row>
    <row r="168" spans="5:6" ht="15">
      <c r="E168" s="154"/>
      <c r="F168" s="154"/>
    </row>
    <row r="169" spans="5:6" ht="15">
      <c r="E169" s="154"/>
      <c r="F169" s="154"/>
    </row>
    <row r="170" spans="5:6" ht="15">
      <c r="E170" s="154"/>
      <c r="F170" s="154"/>
    </row>
    <row r="171" spans="5:6" ht="15">
      <c r="E171" s="154"/>
      <c r="F171" s="154"/>
    </row>
    <row r="172" spans="5:6" ht="15">
      <c r="E172" s="154"/>
      <c r="F172" s="154"/>
    </row>
    <row r="173" spans="5:6" ht="15">
      <c r="E173" s="154"/>
      <c r="F173" s="154"/>
    </row>
    <row r="174" spans="5:6" ht="15">
      <c r="E174" s="154"/>
      <c r="F174" s="154"/>
    </row>
    <row r="175" spans="5:6" ht="15">
      <c r="E175" s="154"/>
      <c r="F175" s="154"/>
    </row>
    <row r="176" spans="5:6" ht="15">
      <c r="E176" s="154"/>
      <c r="F176" s="154"/>
    </row>
    <row r="177" spans="5:6" ht="15">
      <c r="E177" s="154"/>
      <c r="F177" s="154"/>
    </row>
    <row r="178" spans="5:6" ht="15">
      <c r="E178" s="154"/>
      <c r="F178" s="154"/>
    </row>
    <row r="179" spans="5:6" ht="15">
      <c r="E179" s="154"/>
      <c r="F179" s="154"/>
    </row>
    <row r="180" spans="5:6" ht="15">
      <c r="E180" s="154"/>
      <c r="F180" s="154"/>
    </row>
    <row r="181" spans="5:6" ht="15">
      <c r="E181" s="154"/>
      <c r="F181" s="154"/>
    </row>
    <row r="182" spans="5:6" ht="15">
      <c r="E182" s="154"/>
      <c r="F182" s="154"/>
    </row>
    <row r="183" spans="5:6" ht="15">
      <c r="E183" s="154"/>
      <c r="F183" s="154"/>
    </row>
    <row r="184" spans="5:6" ht="15">
      <c r="E184" s="154"/>
      <c r="F184" s="154"/>
    </row>
    <row r="185" spans="5:6" ht="15">
      <c r="E185" s="154"/>
      <c r="F185" s="154"/>
    </row>
    <row r="186" spans="5:6" ht="15">
      <c r="E186" s="154"/>
      <c r="F186" s="154"/>
    </row>
    <row r="187" spans="5:6" ht="15">
      <c r="E187" s="154"/>
      <c r="F187" s="154"/>
    </row>
    <row r="188" spans="5:6" ht="15">
      <c r="E188" s="154"/>
      <c r="F188" s="154"/>
    </row>
    <row r="189" spans="5:6" ht="15">
      <c r="E189" s="154"/>
      <c r="F189" s="154"/>
    </row>
    <row r="190" spans="5:6" ht="15">
      <c r="E190" s="154"/>
      <c r="F190" s="154"/>
    </row>
    <row r="191" spans="5:6" ht="15">
      <c r="E191" s="154"/>
      <c r="F191" s="154"/>
    </row>
    <row r="192" spans="5:6" ht="15">
      <c r="E192" s="154"/>
      <c r="F192" s="154"/>
    </row>
    <row r="193" spans="5:6" ht="15">
      <c r="E193" s="154"/>
      <c r="F193" s="154"/>
    </row>
    <row r="194" spans="5:6" ht="15">
      <c r="E194" s="154"/>
      <c r="F194" s="154"/>
    </row>
    <row r="195" spans="5:6" ht="15">
      <c r="E195" s="154"/>
      <c r="F195" s="154"/>
    </row>
    <row r="196" spans="5:6" ht="15">
      <c r="E196" s="154"/>
      <c r="F196" s="154"/>
    </row>
    <row r="197" spans="5:6" ht="15">
      <c r="E197" s="154"/>
      <c r="F197" s="154"/>
    </row>
    <row r="198" spans="5:6" ht="15">
      <c r="E198" s="154"/>
      <c r="F198" s="154"/>
    </row>
    <row r="199" spans="5:6" ht="15">
      <c r="E199" s="154"/>
      <c r="F199" s="154"/>
    </row>
    <row r="200" spans="5:6" ht="15">
      <c r="E200" s="154"/>
      <c r="F200" s="154"/>
    </row>
    <row r="201" spans="5:6" ht="15">
      <c r="E201" s="154"/>
      <c r="F201" s="154"/>
    </row>
    <row r="202" spans="5:6" ht="15">
      <c r="E202" s="154"/>
      <c r="F202" s="154"/>
    </row>
    <row r="203" spans="5:6" ht="15">
      <c r="E203" s="154"/>
      <c r="F203" s="154"/>
    </row>
    <row r="204" spans="5:6" ht="15">
      <c r="E204" s="154"/>
      <c r="F204" s="154"/>
    </row>
    <row r="205" spans="5:6" ht="15">
      <c r="E205" s="154"/>
      <c r="F205" s="154"/>
    </row>
    <row r="206" spans="5:6" ht="15">
      <c r="E206" s="154"/>
      <c r="F206" s="154"/>
    </row>
    <row r="207" spans="5:6" ht="15">
      <c r="E207" s="154"/>
      <c r="F207" s="154"/>
    </row>
    <row r="208" spans="5:6" ht="15">
      <c r="E208" s="154"/>
      <c r="F208" s="154"/>
    </row>
    <row r="209" spans="5:6" ht="15">
      <c r="E209" s="154"/>
      <c r="F209" s="154"/>
    </row>
    <row r="210" spans="5:6" ht="15">
      <c r="E210" s="154"/>
      <c r="F210" s="154"/>
    </row>
    <row r="211" spans="5:6" ht="15">
      <c r="E211" s="154"/>
      <c r="F211" s="154"/>
    </row>
    <row r="212" spans="5:6" ht="15">
      <c r="E212" s="154"/>
      <c r="F212" s="154"/>
    </row>
    <row r="213" spans="5:6" ht="15">
      <c r="E213" s="154"/>
      <c r="F213" s="154"/>
    </row>
    <row r="214" spans="5:6" ht="15">
      <c r="E214" s="154"/>
      <c r="F214" s="154"/>
    </row>
    <row r="215" spans="5:6" ht="15">
      <c r="E215" s="154"/>
      <c r="F215" s="154"/>
    </row>
    <row r="216" spans="5:6" ht="15">
      <c r="E216" s="154"/>
      <c r="F216" s="154"/>
    </row>
    <row r="217" spans="5:6" ht="15">
      <c r="E217" s="154"/>
      <c r="F217" s="154"/>
    </row>
    <row r="218" spans="5:6" ht="15">
      <c r="E218" s="154"/>
      <c r="F218" s="154"/>
    </row>
    <row r="219" spans="5:6" ht="15">
      <c r="E219" s="154"/>
      <c r="F219" s="154"/>
    </row>
    <row r="220" spans="5:6" ht="15">
      <c r="E220" s="154"/>
      <c r="F220" s="154"/>
    </row>
    <row r="221" spans="5:6" ht="15">
      <c r="E221" s="154"/>
      <c r="F221" s="154"/>
    </row>
    <row r="222" spans="5:6" ht="15">
      <c r="E222" s="154"/>
      <c r="F222" s="154"/>
    </row>
    <row r="223" spans="5:6" ht="15">
      <c r="E223" s="154"/>
      <c r="F223" s="154"/>
    </row>
    <row r="224" spans="5:6" ht="15">
      <c r="E224" s="154"/>
      <c r="F224" s="154"/>
    </row>
    <row r="225" spans="5:6" ht="15">
      <c r="E225" s="154"/>
      <c r="F225" s="154"/>
    </row>
    <row r="226" spans="5:6" ht="15">
      <c r="E226" s="154"/>
      <c r="F226" s="154"/>
    </row>
    <row r="227" spans="5:6" ht="15">
      <c r="E227" s="154"/>
      <c r="F227" s="154"/>
    </row>
    <row r="228" spans="5:6" ht="15">
      <c r="E228" s="154"/>
      <c r="F228" s="154"/>
    </row>
    <row r="229" spans="5:6" ht="15">
      <c r="E229" s="154"/>
      <c r="F229" s="154"/>
    </row>
    <row r="230" spans="5:6" ht="15">
      <c r="E230" s="154"/>
      <c r="F230" s="154"/>
    </row>
    <row r="231" spans="5:6" ht="15">
      <c r="E231" s="154"/>
      <c r="F231" s="154"/>
    </row>
    <row r="232" spans="5:6" ht="15">
      <c r="E232" s="154"/>
      <c r="F232" s="154"/>
    </row>
    <row r="233" spans="5:6" ht="15">
      <c r="E233" s="154"/>
      <c r="F233" s="154"/>
    </row>
    <row r="234" spans="5:6" ht="15">
      <c r="E234" s="154"/>
      <c r="F234" s="154"/>
    </row>
  </sheetData>
  <sheetProtection password="E11D" sheet="1" insertRows="0"/>
  <mergeCells count="15">
    <mergeCell ref="Q7:Q8"/>
    <mergeCell ref="R7:R8"/>
    <mergeCell ref="A7:B8"/>
    <mergeCell ref="C7:C8"/>
    <mergeCell ref="J7:J8"/>
    <mergeCell ref="C46:I46"/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AA122"/>
  <sheetViews>
    <sheetView showGridLines="0" view="pageBreakPreview" zoomScale="70" zoomScaleNormal="85" zoomScaleSheetLayoutView="70" zoomScalePageLayoutView="0" workbookViewId="0" topLeftCell="A1">
      <selection activeCell="C24" sqref="C24"/>
    </sheetView>
  </sheetViews>
  <sheetFormatPr defaultColWidth="10.57421875" defaultRowHeight="15"/>
  <cols>
    <col min="1" max="1" width="52.57421875" style="39" customWidth="1"/>
    <col min="2" max="2" width="10.57421875" style="111" customWidth="1"/>
    <col min="3" max="3" width="17.57421875" style="39" customWidth="1"/>
    <col min="4" max="5" width="15.57421875" style="39" customWidth="1"/>
    <col min="6" max="6" width="16.8515625" style="39" customWidth="1"/>
    <col min="7" max="26" width="10.57421875" style="39" customWidth="1"/>
    <col min="27" max="16384" width="10.57421875" style="39" customWidth="1"/>
  </cols>
  <sheetData>
    <row r="1" spans="1:6" ht="15">
      <c r="A1" s="16" t="s">
        <v>922</v>
      </c>
      <c r="B1" s="40"/>
      <c r="C1" s="23"/>
      <c r="D1" s="28"/>
      <c r="E1" s="29"/>
      <c r="F1" s="29"/>
    </row>
    <row r="2" spans="1:6" ht="15">
      <c r="A2" s="16"/>
      <c r="B2" s="40"/>
      <c r="C2" s="23"/>
      <c r="D2" s="28"/>
      <c r="E2" s="29"/>
      <c r="F2" s="29"/>
    </row>
    <row r="3" spans="1:6" ht="15">
      <c r="A3" s="75" t="str">
        <f>CONCATENATE("на ",UPPER(pdeName))</f>
        <v>на СИНЕРГОН ХОЛДИНГ АД</v>
      </c>
      <c r="B3" s="40"/>
      <c r="C3" s="23"/>
      <c r="D3" s="65"/>
      <c r="E3" s="29"/>
      <c r="F3" s="29"/>
    </row>
    <row r="4" spans="1:6" ht="15">
      <c r="A4" s="75" t="str">
        <f>CONCATENATE("ЕИК по БУЛСТАТ: ",pdeBulstat)</f>
        <v>ЕИК по БУЛСТАТ: 121228499</v>
      </c>
      <c r="B4" s="40"/>
      <c r="C4" s="23"/>
      <c r="D4" s="29"/>
      <c r="E4" s="29"/>
      <c r="F4" s="29"/>
    </row>
    <row r="5" spans="1:5" ht="15">
      <c r="A5" s="76" t="str">
        <f>CONCATENATE("към ",TEXT(endDate,"dd.mm.yyyy")," г.")</f>
        <v>към 31.12.2021 г.</v>
      </c>
      <c r="B5" s="493"/>
      <c r="C5" s="110"/>
      <c r="D5" s="79"/>
      <c r="E5" s="80"/>
    </row>
    <row r="6" spans="1:5" ht="15">
      <c r="A6" s="14"/>
      <c r="B6" s="14"/>
      <c r="D6" s="79"/>
      <c r="E6" s="82"/>
    </row>
    <row r="7" spans="1:5" ht="15.75" thickBot="1">
      <c r="A7" s="125" t="s">
        <v>585</v>
      </c>
      <c r="C7" s="14"/>
      <c r="D7" s="14"/>
      <c r="E7" s="33" t="s">
        <v>820</v>
      </c>
    </row>
    <row r="8" spans="1:6" s="128" customFormat="1" ht="15">
      <c r="A8" s="732" t="s">
        <v>453</v>
      </c>
      <c r="B8" s="734" t="s">
        <v>11</v>
      </c>
      <c r="C8" s="730" t="s">
        <v>587</v>
      </c>
      <c r="D8" s="365" t="s">
        <v>588</v>
      </c>
      <c r="E8" s="366"/>
      <c r="F8" s="127"/>
    </row>
    <row r="9" spans="1:6" s="128" customFormat="1" ht="15">
      <c r="A9" s="733"/>
      <c r="B9" s="735"/>
      <c r="C9" s="731"/>
      <c r="D9" s="131" t="s">
        <v>589</v>
      </c>
      <c r="E9" s="367" t="s">
        <v>590</v>
      </c>
      <c r="F9" s="127"/>
    </row>
    <row r="10" spans="1:6" s="128" customFormat="1" ht="15.7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5.7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">
      <c r="A12" s="373" t="s">
        <v>593</v>
      </c>
      <c r="B12" s="364"/>
      <c r="C12" s="383"/>
      <c r="D12" s="383"/>
      <c r="E12" s="374"/>
      <c r="F12" s="133"/>
    </row>
    <row r="13" spans="1:6" ht="15">
      <c r="A13" s="370" t="s">
        <v>594</v>
      </c>
      <c r="B13" s="135" t="s">
        <v>595</v>
      </c>
      <c r="C13" s="362">
        <f>SUM(C14:C16)</f>
        <v>37314</v>
      </c>
      <c r="D13" s="362">
        <f>SUM(D14:D16)</f>
        <v>0</v>
      </c>
      <c r="E13" s="369">
        <f>SUM(E14:E16)</f>
        <v>37314</v>
      </c>
      <c r="F13" s="133"/>
    </row>
    <row r="14" spans="1:6" ht="15">
      <c r="A14" s="370" t="s">
        <v>596</v>
      </c>
      <c r="B14" s="135" t="s">
        <v>597</v>
      </c>
      <c r="C14" s="368">
        <v>37314</v>
      </c>
      <c r="D14" s="368"/>
      <c r="E14" s="369">
        <f aca="true" t="shared" si="0" ref="E14:E44">C14-D14</f>
        <v>37314</v>
      </c>
      <c r="F14" s="133"/>
    </row>
    <row r="15" spans="1:6" ht="1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5.75" thickBot="1">
      <c r="A21" s="384" t="s">
        <v>609</v>
      </c>
      <c r="B21" s="385" t="s">
        <v>610</v>
      </c>
      <c r="C21" s="440">
        <f>C13+C17+C18</f>
        <v>37314</v>
      </c>
      <c r="D21" s="440">
        <f>D13+D17+D18</f>
        <v>0</v>
      </c>
      <c r="E21" s="441">
        <f>E13+E17+E18</f>
        <v>37314</v>
      </c>
      <c r="F21" s="133"/>
    </row>
    <row r="22" spans="1:6" ht="1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">
      <c r="A23" s="370" t="s">
        <v>612</v>
      </c>
      <c r="B23" s="132" t="s">
        <v>613</v>
      </c>
      <c r="C23" s="443">
        <v>4077</v>
      </c>
      <c r="D23" s="443"/>
      <c r="E23" s="442">
        <f t="shared" si="0"/>
        <v>4077</v>
      </c>
      <c r="F23" s="133"/>
    </row>
    <row r="24" spans="1:6" ht="15.75" thickBot="1">
      <c r="A24" s="388"/>
      <c r="B24" s="371"/>
      <c r="C24" s="389"/>
      <c r="D24" s="372"/>
      <c r="E24" s="390"/>
      <c r="F24" s="133"/>
    </row>
    <row r="25" spans="1:6" ht="15">
      <c r="A25" s="379" t="s">
        <v>614</v>
      </c>
      <c r="B25" s="386"/>
      <c r="C25" s="380"/>
      <c r="D25" s="381"/>
      <c r="E25" s="382"/>
      <c r="F25" s="133"/>
    </row>
    <row r="26" spans="1:6" ht="15">
      <c r="A26" s="370" t="s">
        <v>615</v>
      </c>
      <c r="B26" s="135" t="s">
        <v>616</v>
      </c>
      <c r="C26" s="362">
        <f>SUM(C27:C29)</f>
        <v>18</v>
      </c>
      <c r="D26" s="362">
        <f>SUM(D27:D29)</f>
        <v>18</v>
      </c>
      <c r="E26" s="369">
        <f>SUM(E27:E29)</f>
        <v>0</v>
      </c>
      <c r="F26" s="133"/>
    </row>
    <row r="27" spans="1:6" ht="15">
      <c r="A27" s="370" t="s">
        <v>617</v>
      </c>
      <c r="B27" s="135" t="s">
        <v>618</v>
      </c>
      <c r="C27" s="368">
        <v>18</v>
      </c>
      <c r="D27" s="368">
        <v>18</v>
      </c>
      <c r="E27" s="369">
        <f t="shared" si="0"/>
        <v>0</v>
      </c>
      <c r="F27" s="133"/>
    </row>
    <row r="28" spans="1:6" ht="1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5.75" thickBot="1">
      <c r="A45" s="391" t="s">
        <v>653</v>
      </c>
      <c r="B45" s="392" t="s">
        <v>654</v>
      </c>
      <c r="C45" s="438">
        <f>C26+C30+C31+C33+C32+C34+C35+C40</f>
        <v>18</v>
      </c>
      <c r="D45" s="438">
        <f>D26+D30+D31+D33+D32+D34+D35+D40</f>
        <v>18</v>
      </c>
      <c r="E45" s="439">
        <f>E26+E30+E31+E33+E32+E34+E35+E40</f>
        <v>0</v>
      </c>
      <c r="F45" s="133"/>
    </row>
    <row r="46" spans="1:6" ht="15.75" thickBot="1">
      <c r="A46" s="393" t="s">
        <v>655</v>
      </c>
      <c r="B46" s="394" t="s">
        <v>656</v>
      </c>
      <c r="C46" s="444">
        <f>C45+C23+C21+C11</f>
        <v>41409</v>
      </c>
      <c r="D46" s="444">
        <f>D45+D23+D21+D11</f>
        <v>18</v>
      </c>
      <c r="E46" s="445">
        <f>E45+E23+E21+E11</f>
        <v>41391</v>
      </c>
      <c r="F46" s="133"/>
    </row>
    <row r="47" spans="1:27" ht="1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5.7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2" t="s">
        <v>453</v>
      </c>
      <c r="B50" s="734" t="s">
        <v>11</v>
      </c>
      <c r="C50" s="736" t="s">
        <v>658</v>
      </c>
      <c r="D50" s="365" t="s">
        <v>659</v>
      </c>
      <c r="E50" s="365"/>
      <c r="F50" s="738" t="s">
        <v>660</v>
      </c>
    </row>
    <row r="51" spans="1:6" s="128" customFormat="1" ht="18" customHeight="1">
      <c r="A51" s="733"/>
      <c r="B51" s="735"/>
      <c r="C51" s="737"/>
      <c r="D51" s="130" t="s">
        <v>589</v>
      </c>
      <c r="E51" s="130" t="s">
        <v>590</v>
      </c>
      <c r="F51" s="739"/>
    </row>
    <row r="52" spans="1:6" s="128" customFormat="1" ht="15.7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">
      <c r="A53" s="373" t="s">
        <v>661</v>
      </c>
      <c r="B53" s="405"/>
      <c r="C53" s="406"/>
      <c r="D53" s="406"/>
      <c r="E53" s="406"/>
      <c r="F53" s="407"/>
    </row>
    <row r="54" spans="1:6" ht="15">
      <c r="A54" s="370" t="s">
        <v>662</v>
      </c>
      <c r="B54" s="135" t="s">
        <v>663</v>
      </c>
      <c r="C54" s="138">
        <f>SUM(C55:C57)</f>
        <v>14482</v>
      </c>
      <c r="D54" s="138">
        <f>SUM(D55:D57)</f>
        <v>0</v>
      </c>
      <c r="E54" s="136">
        <f>C54-D54</f>
        <v>14482</v>
      </c>
      <c r="F54" s="397">
        <f>SUM(F55:F57)</f>
        <v>0</v>
      </c>
    </row>
    <row r="55" spans="1:6" ht="15">
      <c r="A55" s="370" t="s">
        <v>664</v>
      </c>
      <c r="B55" s="135" t="s">
        <v>665</v>
      </c>
      <c r="C55" s="197">
        <v>14482</v>
      </c>
      <c r="D55" s="197"/>
      <c r="E55" s="136">
        <f>C55-D55</f>
        <v>14482</v>
      </c>
      <c r="F55" s="196"/>
    </row>
    <row r="56" spans="1:6" ht="1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0.7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">
      <c r="A66" s="370" t="s">
        <v>682</v>
      </c>
      <c r="B66" s="135" t="s">
        <v>683</v>
      </c>
      <c r="C66" s="197">
        <v>137</v>
      </c>
      <c r="D66" s="197"/>
      <c r="E66" s="136">
        <f t="shared" si="1"/>
        <v>137</v>
      </c>
      <c r="F66" s="196"/>
    </row>
    <row r="67" spans="1:6" ht="1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5.75" thickBot="1">
      <c r="A68" s="384" t="s">
        <v>686</v>
      </c>
      <c r="B68" s="385" t="s">
        <v>687</v>
      </c>
      <c r="C68" s="435">
        <f>C54+C58+C63+C64+C65+C66</f>
        <v>14619</v>
      </c>
      <c r="D68" s="435">
        <f>D54+D58+D63+D64+D65+D66</f>
        <v>0</v>
      </c>
      <c r="E68" s="436">
        <f t="shared" si="1"/>
        <v>14619</v>
      </c>
      <c r="F68" s="437">
        <f>F54+F58+F63+F64+F65+F66</f>
        <v>0</v>
      </c>
    </row>
    <row r="69" spans="1:6" ht="15">
      <c r="A69" s="379" t="s">
        <v>688</v>
      </c>
      <c r="B69" s="129"/>
      <c r="C69" s="402"/>
      <c r="D69" s="402"/>
      <c r="E69" s="403"/>
      <c r="F69" s="404"/>
    </row>
    <row r="70" spans="1:6" ht="1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5.75" thickBot="1">
      <c r="A71" s="408"/>
      <c r="B71" s="126"/>
      <c r="C71" s="409"/>
      <c r="D71" s="409"/>
      <c r="E71" s="410"/>
      <c r="F71" s="411"/>
    </row>
    <row r="72" spans="1:6" ht="15">
      <c r="A72" s="373" t="s">
        <v>691</v>
      </c>
      <c r="B72" s="405"/>
      <c r="C72" s="414"/>
      <c r="D72" s="414"/>
      <c r="E72" s="415"/>
      <c r="F72" s="416"/>
    </row>
    <row r="73" spans="1:6" ht="15">
      <c r="A73" s="370" t="s">
        <v>662</v>
      </c>
      <c r="B73" s="135" t="s">
        <v>692</v>
      </c>
      <c r="C73" s="137">
        <f>SUM(C74:C76)</f>
        <v>191</v>
      </c>
      <c r="D73" s="137">
        <f>SUM(D74:D76)</f>
        <v>191</v>
      </c>
      <c r="E73" s="137">
        <f>SUM(E74:E76)</f>
        <v>0</v>
      </c>
      <c r="F73" s="400">
        <f>SUM(F74:F76)</f>
        <v>0</v>
      </c>
    </row>
    <row r="74" spans="1:6" ht="1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">
      <c r="A76" s="401" t="s">
        <v>697</v>
      </c>
      <c r="B76" s="135" t="s">
        <v>698</v>
      </c>
      <c r="C76" s="197">
        <v>191</v>
      </c>
      <c r="D76" s="197">
        <v>191</v>
      </c>
      <c r="E76" s="136">
        <f t="shared" si="1"/>
        <v>0</v>
      </c>
      <c r="F76" s="196"/>
    </row>
    <row r="77" spans="1:6" ht="30.7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0.7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">
      <c r="A87" s="370" t="s">
        <v>717</v>
      </c>
      <c r="B87" s="135" t="s">
        <v>718</v>
      </c>
      <c r="C87" s="134">
        <f>SUM(C88:C92)+C96</f>
        <v>15</v>
      </c>
      <c r="D87" s="134">
        <f>SUM(D88:D92)+D96</f>
        <v>15</v>
      </c>
      <c r="E87" s="134">
        <f>SUM(E88:E92)+E96</f>
        <v>0</v>
      </c>
      <c r="F87" s="397">
        <f>SUM(F88:F92)+F96</f>
        <v>0</v>
      </c>
    </row>
    <row r="88" spans="1:6" ht="1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">
      <c r="A89" s="370" t="s">
        <v>721</v>
      </c>
      <c r="B89" s="135" t="s">
        <v>722</v>
      </c>
      <c r="C89" s="197">
        <v>10</v>
      </c>
      <c r="D89" s="197">
        <v>10</v>
      </c>
      <c r="E89" s="136">
        <f t="shared" si="1"/>
        <v>0</v>
      </c>
      <c r="F89" s="196"/>
    </row>
    <row r="90" spans="1:6" ht="1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">
      <c r="A91" s="370" t="s">
        <v>725</v>
      </c>
      <c r="B91" s="135" t="s">
        <v>726</v>
      </c>
      <c r="C91" s="197"/>
      <c r="D91" s="197"/>
      <c r="E91" s="136">
        <f t="shared" si="1"/>
        <v>0</v>
      </c>
      <c r="F91" s="196"/>
    </row>
    <row r="92" spans="1:6" ht="15">
      <c r="A92" s="370" t="s">
        <v>727</v>
      </c>
      <c r="B92" s="135" t="s">
        <v>728</v>
      </c>
      <c r="C92" s="138">
        <f>SUM(C93:C95)</f>
        <v>5</v>
      </c>
      <c r="D92" s="138">
        <f>SUM(D93:D95)</f>
        <v>5</v>
      </c>
      <c r="E92" s="138">
        <f>SUM(E93:E95)</f>
        <v>0</v>
      </c>
      <c r="F92" s="398">
        <f>SUM(F93:F95)</f>
        <v>0</v>
      </c>
    </row>
    <row r="93" spans="1:6" ht="1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">
      <c r="A94" s="370" t="s">
        <v>637</v>
      </c>
      <c r="B94" s="135" t="s">
        <v>731</v>
      </c>
      <c r="C94" s="197">
        <v>5</v>
      </c>
      <c r="D94" s="197">
        <v>5</v>
      </c>
      <c r="E94" s="136">
        <f t="shared" si="1"/>
        <v>0</v>
      </c>
      <c r="F94" s="196"/>
    </row>
    <row r="95" spans="1:6" ht="1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5.75" thickBot="1">
      <c r="A98" s="384" t="s">
        <v>737</v>
      </c>
      <c r="B98" s="385" t="s">
        <v>738</v>
      </c>
      <c r="C98" s="433">
        <f>C87+C82+C77+C73+C97</f>
        <v>206</v>
      </c>
      <c r="D98" s="433">
        <f>D87+D82+D77+D73+D97</f>
        <v>206</v>
      </c>
      <c r="E98" s="433">
        <f>E87+E82+E77+E73+E97</f>
        <v>0</v>
      </c>
      <c r="F98" s="434">
        <f>F87+F82+F77+F73+F97</f>
        <v>0</v>
      </c>
    </row>
    <row r="99" spans="1:6" ht="15.75" thickBot="1">
      <c r="A99" s="412" t="s">
        <v>739</v>
      </c>
      <c r="B99" s="413" t="s">
        <v>740</v>
      </c>
      <c r="C99" s="427">
        <f>C98+C70+C68</f>
        <v>14825</v>
      </c>
      <c r="D99" s="427">
        <f>D98+D70+D68</f>
        <v>206</v>
      </c>
      <c r="E99" s="427">
        <f>E98+E70+E68</f>
        <v>14619</v>
      </c>
      <c r="F99" s="428">
        <f>F98+F70+F68</f>
        <v>0</v>
      </c>
    </row>
    <row r="100" spans="1:6" ht="15">
      <c r="A100" s="142"/>
      <c r="B100" s="144"/>
      <c r="C100" s="145"/>
      <c r="D100" s="145"/>
      <c r="E100" s="145"/>
      <c r="F100" s="146"/>
    </row>
    <row r="101" spans="1:27" ht="15.7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0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5.7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5.75" thickBot="1">
      <c r="A106" s="388" t="s">
        <v>750</v>
      </c>
      <c r="B106" s="422" t="s">
        <v>751</v>
      </c>
      <c r="C106" s="280">
        <v>28</v>
      </c>
      <c r="D106" s="280"/>
      <c r="E106" s="280">
        <v>6</v>
      </c>
      <c r="F106" s="423">
        <f>C106+D106-E106</f>
        <v>22</v>
      </c>
    </row>
    <row r="107" spans="1:6" ht="15.75" thickBot="1">
      <c r="A107" s="418" t="s">
        <v>752</v>
      </c>
      <c r="B107" s="424" t="s">
        <v>753</v>
      </c>
      <c r="C107" s="425">
        <f>SUM(C104:C106)</f>
        <v>28</v>
      </c>
      <c r="D107" s="425">
        <f>SUM(D104:D106)</f>
        <v>0</v>
      </c>
      <c r="E107" s="425">
        <f>SUM(E104:E106)</f>
        <v>6</v>
      </c>
      <c r="F107" s="426">
        <f>SUM(F104:F106)</f>
        <v>22</v>
      </c>
    </row>
    <row r="108" spans="1:27" ht="1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">
      <c r="A109" s="729" t="s">
        <v>841</v>
      </c>
      <c r="B109" s="729"/>
      <c r="C109" s="729"/>
      <c r="D109" s="729"/>
      <c r="E109" s="729"/>
      <c r="F109" s="729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">
      <c r="A111" s="691" t="s">
        <v>975</v>
      </c>
      <c r="B111" s="702">
        <f>pdeReportingDate</f>
        <v>44628</v>
      </c>
      <c r="C111" s="702"/>
      <c r="D111" s="702"/>
      <c r="E111" s="702"/>
      <c r="F111" s="702"/>
      <c r="G111" s="52"/>
      <c r="H111" s="52"/>
    </row>
    <row r="112" spans="1:8" ht="15">
      <c r="A112" s="691"/>
      <c r="B112" s="702"/>
      <c r="C112" s="702"/>
      <c r="D112" s="702"/>
      <c r="E112" s="702"/>
      <c r="F112" s="702"/>
      <c r="G112" s="52"/>
      <c r="H112" s="52"/>
    </row>
    <row r="113" spans="1:8" ht="15">
      <c r="A113" s="692" t="s">
        <v>8</v>
      </c>
      <c r="B113" s="703" t="str">
        <f>authorName</f>
        <v>Стефан Гъндев</v>
      </c>
      <c r="C113" s="703"/>
      <c r="D113" s="703"/>
      <c r="E113" s="703"/>
      <c r="F113" s="703"/>
      <c r="G113" s="80"/>
      <c r="H113" s="80"/>
    </row>
    <row r="114" spans="1:8" ht="15">
      <c r="A114" s="692"/>
      <c r="B114" s="703"/>
      <c r="C114" s="703"/>
      <c r="D114" s="703"/>
      <c r="E114" s="703"/>
      <c r="F114" s="703"/>
      <c r="G114" s="80"/>
      <c r="H114" s="80"/>
    </row>
    <row r="115" spans="1:8" ht="15">
      <c r="A115" s="692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3"/>
      <c r="B116" s="705" t="str">
        <f>Начална!B17</f>
        <v>Марин Стоянов</v>
      </c>
      <c r="C116" s="701"/>
      <c r="D116" s="701"/>
      <c r="E116" s="701"/>
      <c r="F116" s="701"/>
      <c r="G116" s="693"/>
      <c r="H116" s="693"/>
    </row>
    <row r="117" spans="1:8" ht="15.75" customHeight="1">
      <c r="A117" s="693"/>
      <c r="B117" s="701"/>
      <c r="C117" s="701"/>
      <c r="D117" s="701"/>
      <c r="E117" s="701"/>
      <c r="F117" s="701"/>
      <c r="G117" s="693"/>
      <c r="H117" s="693"/>
    </row>
    <row r="118" spans="1:8" ht="15.75" customHeight="1">
      <c r="A118" s="693"/>
      <c r="B118" s="701"/>
      <c r="C118" s="701"/>
      <c r="D118" s="701"/>
      <c r="E118" s="701"/>
      <c r="F118" s="701"/>
      <c r="G118" s="693"/>
      <c r="H118" s="693"/>
    </row>
    <row r="119" spans="1:8" ht="15.75" customHeight="1">
      <c r="A119" s="693"/>
      <c r="B119" s="701"/>
      <c r="C119" s="701"/>
      <c r="D119" s="701"/>
      <c r="E119" s="701"/>
      <c r="F119" s="701"/>
      <c r="G119" s="693"/>
      <c r="H119" s="693"/>
    </row>
    <row r="120" spans="1:8" ht="15">
      <c r="A120" s="693"/>
      <c r="B120" s="701"/>
      <c r="C120" s="701"/>
      <c r="D120" s="701"/>
      <c r="E120" s="701"/>
      <c r="F120" s="701"/>
      <c r="G120" s="693"/>
      <c r="H120" s="693"/>
    </row>
    <row r="121" spans="1:8" ht="15">
      <c r="A121" s="693"/>
      <c r="B121" s="701"/>
      <c r="C121" s="701"/>
      <c r="D121" s="701"/>
      <c r="E121" s="701"/>
      <c r="F121" s="701"/>
      <c r="G121" s="693"/>
      <c r="H121" s="693"/>
    </row>
    <row r="122" spans="1:8" ht="15">
      <c r="A122" s="693"/>
      <c r="B122" s="701"/>
      <c r="C122" s="701"/>
      <c r="D122" s="701"/>
      <c r="E122" s="701"/>
      <c r="F122" s="701"/>
      <c r="G122" s="693"/>
      <c r="H122" s="693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V264"/>
  <sheetViews>
    <sheetView showGridLines="0" view="pageBreakPreview" zoomScale="85" zoomScaleNormal="85" zoomScaleSheetLayoutView="85" zoomScalePageLayoutView="0" workbookViewId="0" topLeftCell="A1">
      <selection activeCell="F14" sqref="F14"/>
    </sheetView>
  </sheetViews>
  <sheetFormatPr defaultColWidth="10.57421875" defaultRowHeight="15"/>
  <cols>
    <col min="1" max="1" width="51.8515625" style="39" customWidth="1"/>
    <col min="2" max="2" width="10.57421875" style="111" customWidth="1"/>
    <col min="3" max="7" width="13.57421875" style="39" customWidth="1"/>
    <col min="8" max="9" width="14.57421875" style="39" customWidth="1"/>
    <col min="10" max="20" width="10.57421875" style="39" customWidth="1"/>
    <col min="21" max="21" width="13.421875" style="39" bestFit="1" customWidth="1"/>
    <col min="22" max="16384" width="10.57421875" style="39" customWidth="1"/>
  </cols>
  <sheetData>
    <row r="1" spans="1:22" ht="1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">
      <c r="A3" s="75" t="str">
        <f>CONCATENATE("на ",UPPER(pdeName))</f>
        <v>на СИНЕРГОН ХОЛДИНГ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">
      <c r="A4" s="75" t="str">
        <f>CONCATENATE("ЕИК по БУЛСТАТ: ",pdeBulstat)</f>
        <v>ЕИК по БУЛСТАТ: 121228499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">
      <c r="A5" s="75" t="str">
        <f>CONCATENATE("към ",TEXT(endDate,"dd.mm.yyyy")," г.")</f>
        <v>към 31.12.2021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">
      <c r="G6" s="51"/>
      <c r="H6" s="57"/>
    </row>
    <row r="7" ht="15.75" thickBot="1">
      <c r="I7" s="33" t="s">
        <v>820</v>
      </c>
    </row>
    <row r="8" spans="1:9" s="112" customFormat="1" ht="21" customHeight="1">
      <c r="A8" s="742" t="s">
        <v>453</v>
      </c>
      <c r="B8" s="747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3"/>
      <c r="B9" s="748"/>
      <c r="C9" s="745" t="s">
        <v>756</v>
      </c>
      <c r="D9" s="745" t="s">
        <v>757</v>
      </c>
      <c r="E9" s="745" t="s">
        <v>758</v>
      </c>
      <c r="F9" s="745" t="s">
        <v>759</v>
      </c>
      <c r="G9" s="113" t="s">
        <v>760</v>
      </c>
      <c r="H9" s="113"/>
      <c r="I9" s="746" t="s">
        <v>842</v>
      </c>
    </row>
    <row r="10" spans="1:9" s="112" customFormat="1" ht="24" customHeight="1">
      <c r="A10" s="743"/>
      <c r="B10" s="748"/>
      <c r="C10" s="745"/>
      <c r="D10" s="745"/>
      <c r="E10" s="745"/>
      <c r="F10" s="745"/>
      <c r="G10" s="115" t="s">
        <v>516</v>
      </c>
      <c r="H10" s="115" t="s">
        <v>517</v>
      </c>
      <c r="I10" s="746"/>
    </row>
    <row r="11" spans="1:9" s="116" customFormat="1" ht="15.7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">
      <c r="A13" s="448" t="s">
        <v>762</v>
      </c>
      <c r="B13" s="117" t="s">
        <v>763</v>
      </c>
      <c r="C13" s="449">
        <v>48609553</v>
      </c>
      <c r="D13" s="449"/>
      <c r="E13" s="449"/>
      <c r="F13" s="449">
        <v>63147</v>
      </c>
      <c r="G13" s="449"/>
      <c r="H13" s="449">
        <v>8832</v>
      </c>
      <c r="I13" s="450">
        <f>F13+G13-H13</f>
        <v>54315</v>
      </c>
    </row>
    <row r="14" spans="1:9" s="116" customFormat="1" ht="1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5.75" thickBot="1">
      <c r="A18" s="454" t="s">
        <v>544</v>
      </c>
      <c r="B18" s="455" t="s">
        <v>770</v>
      </c>
      <c r="C18" s="456">
        <f aca="true" t="shared" si="1" ref="C18:H18">C13+C14+C16+C17</f>
        <v>48609553</v>
      </c>
      <c r="D18" s="456">
        <f t="shared" si="1"/>
        <v>0</v>
      </c>
      <c r="E18" s="456">
        <f t="shared" si="1"/>
        <v>0</v>
      </c>
      <c r="F18" s="456">
        <f t="shared" si="1"/>
        <v>63147</v>
      </c>
      <c r="G18" s="456">
        <f t="shared" si="1"/>
        <v>0</v>
      </c>
      <c r="H18" s="456">
        <f t="shared" si="1"/>
        <v>8832</v>
      </c>
      <c r="I18" s="457">
        <f t="shared" si="0"/>
        <v>54315</v>
      </c>
    </row>
    <row r="19" spans="1:9" s="116" customFormat="1" ht="1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5.7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4" t="s">
        <v>843</v>
      </c>
      <c r="B29" s="744"/>
      <c r="C29" s="744"/>
      <c r="D29" s="744"/>
      <c r="E29" s="744"/>
      <c r="F29" s="744"/>
      <c r="G29" s="744"/>
      <c r="H29" s="744"/>
      <c r="I29" s="744"/>
    </row>
    <row r="30" spans="1:9" s="116" customFormat="1" ht="1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">
      <c r="A31" s="691" t="s">
        <v>975</v>
      </c>
      <c r="B31" s="702">
        <f>pdeReportingDate</f>
        <v>44628</v>
      </c>
      <c r="C31" s="702"/>
      <c r="D31" s="702"/>
      <c r="E31" s="702"/>
      <c r="F31" s="702"/>
      <c r="G31" s="124"/>
      <c r="H31" s="124"/>
      <c r="I31" s="124"/>
    </row>
    <row r="32" spans="1:9" s="116" customFormat="1" ht="15">
      <c r="A32" s="691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">
      <c r="A33" s="692" t="s">
        <v>8</v>
      </c>
      <c r="B33" s="703" t="str">
        <f>authorName</f>
        <v>Стефан Гъндев</v>
      </c>
      <c r="C33" s="703"/>
      <c r="D33" s="703"/>
      <c r="E33" s="703"/>
      <c r="F33" s="703"/>
      <c r="G33" s="124"/>
      <c r="H33" s="124"/>
      <c r="I33" s="124"/>
    </row>
    <row r="34" spans="1:9" s="116" customFormat="1" ht="15">
      <c r="A34" s="692"/>
      <c r="B34" s="740"/>
      <c r="C34" s="740"/>
      <c r="D34" s="740"/>
      <c r="E34" s="740"/>
      <c r="F34" s="740"/>
      <c r="G34" s="740"/>
      <c r="H34" s="740"/>
      <c r="I34" s="740"/>
    </row>
    <row r="35" spans="1:9" s="116" customFormat="1" ht="15">
      <c r="A35" s="692" t="s">
        <v>920</v>
      </c>
      <c r="B35" s="741"/>
      <c r="C35" s="741"/>
      <c r="D35" s="741"/>
      <c r="E35" s="741"/>
      <c r="F35" s="741"/>
      <c r="G35" s="741"/>
      <c r="H35" s="741"/>
      <c r="I35" s="741"/>
    </row>
    <row r="36" spans="1:9" s="116" customFormat="1" ht="15.75" customHeight="1">
      <c r="A36" s="693"/>
      <c r="B36" s="705" t="str">
        <f>Начална!B17</f>
        <v>Марин Стоянов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3"/>
      <c r="B37" s="701"/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3"/>
      <c r="B38" s="701"/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3"/>
      <c r="B39" s="701"/>
      <c r="C39" s="701"/>
      <c r="D39" s="701"/>
      <c r="E39" s="701"/>
      <c r="F39" s="701"/>
      <c r="G39" s="701"/>
      <c r="H39" s="701"/>
      <c r="I39" s="701"/>
    </row>
    <row r="40" spans="1:9" s="116" customFormat="1" ht="15">
      <c r="A40" s="693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">
      <c r="A41" s="693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">
      <c r="A42" s="693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">
      <c r="D120" s="124"/>
      <c r="E120" s="124"/>
      <c r="F120" s="124"/>
      <c r="G120" s="124"/>
      <c r="H120" s="124"/>
      <c r="I120" s="124"/>
    </row>
    <row r="121" spans="4:9" ht="15">
      <c r="D121" s="124"/>
      <c r="E121" s="124"/>
      <c r="F121" s="124"/>
      <c r="G121" s="124"/>
      <c r="H121" s="124"/>
      <c r="I121" s="124"/>
    </row>
    <row r="122" spans="4:9" ht="15">
      <c r="D122" s="124"/>
      <c r="E122" s="124"/>
      <c r="F122" s="124"/>
      <c r="G122" s="124"/>
      <c r="H122" s="124"/>
      <c r="I122" s="124"/>
    </row>
    <row r="123" spans="4:9" ht="15">
      <c r="D123" s="124"/>
      <c r="E123" s="124"/>
      <c r="F123" s="124"/>
      <c r="G123" s="124"/>
      <c r="H123" s="124"/>
      <c r="I123" s="124"/>
    </row>
    <row r="124" spans="4:9" ht="15">
      <c r="D124" s="124"/>
      <c r="E124" s="124"/>
      <c r="F124" s="124"/>
      <c r="G124" s="124"/>
      <c r="H124" s="124"/>
      <c r="I124" s="124"/>
    </row>
    <row r="125" spans="4:9" ht="15">
      <c r="D125" s="124"/>
      <c r="E125" s="124"/>
      <c r="F125" s="124"/>
      <c r="G125" s="124"/>
      <c r="H125" s="124"/>
      <c r="I125" s="124"/>
    </row>
    <row r="126" spans="4:9" ht="15">
      <c r="D126" s="124"/>
      <c r="E126" s="124"/>
      <c r="F126" s="124"/>
      <c r="G126" s="124"/>
      <c r="H126" s="124"/>
      <c r="I126" s="124"/>
    </row>
    <row r="127" spans="4:9" ht="15">
      <c r="D127" s="124"/>
      <c r="E127" s="124"/>
      <c r="F127" s="124"/>
      <c r="G127" s="124"/>
      <c r="H127" s="124"/>
      <c r="I127" s="124"/>
    </row>
    <row r="128" spans="4:9" ht="15">
      <c r="D128" s="124"/>
      <c r="E128" s="124"/>
      <c r="F128" s="124"/>
      <c r="G128" s="124"/>
      <c r="H128" s="124"/>
      <c r="I128" s="124"/>
    </row>
    <row r="129" spans="4:9" ht="15">
      <c r="D129" s="124"/>
      <c r="E129" s="124"/>
      <c r="F129" s="124"/>
      <c r="G129" s="124"/>
      <c r="H129" s="124"/>
      <c r="I129" s="124"/>
    </row>
    <row r="130" spans="4:9" ht="15">
      <c r="D130" s="124"/>
      <c r="E130" s="124"/>
      <c r="F130" s="124"/>
      <c r="G130" s="124"/>
      <c r="H130" s="124"/>
      <c r="I130" s="124"/>
    </row>
    <row r="131" spans="4:9" ht="15">
      <c r="D131" s="124"/>
      <c r="E131" s="124"/>
      <c r="F131" s="124"/>
      <c r="G131" s="124"/>
      <c r="H131" s="124"/>
      <c r="I131" s="124"/>
    </row>
    <row r="132" spans="4:9" ht="15">
      <c r="D132" s="124"/>
      <c r="E132" s="124"/>
      <c r="F132" s="124"/>
      <c r="G132" s="124"/>
      <c r="H132" s="124"/>
      <c r="I132" s="124"/>
    </row>
    <row r="133" spans="4:9" ht="15">
      <c r="D133" s="124"/>
      <c r="E133" s="124"/>
      <c r="F133" s="124"/>
      <c r="G133" s="124"/>
      <c r="H133" s="124"/>
      <c r="I133" s="124"/>
    </row>
    <row r="134" spans="4:9" ht="15">
      <c r="D134" s="124"/>
      <c r="E134" s="124"/>
      <c r="F134" s="124"/>
      <c r="G134" s="124"/>
      <c r="H134" s="124"/>
      <c r="I134" s="124"/>
    </row>
    <row r="135" spans="4:9" ht="15">
      <c r="D135" s="124"/>
      <c r="E135" s="124"/>
      <c r="F135" s="124"/>
      <c r="G135" s="124"/>
      <c r="H135" s="124"/>
      <c r="I135" s="124"/>
    </row>
    <row r="136" spans="4:9" ht="15">
      <c r="D136" s="124"/>
      <c r="E136" s="124"/>
      <c r="F136" s="124"/>
      <c r="G136" s="124"/>
      <c r="H136" s="124"/>
      <c r="I136" s="124"/>
    </row>
    <row r="137" spans="4:9" ht="15">
      <c r="D137" s="124"/>
      <c r="E137" s="124"/>
      <c r="F137" s="124"/>
      <c r="G137" s="124"/>
      <c r="H137" s="124"/>
      <c r="I137" s="124"/>
    </row>
    <row r="138" spans="4:9" ht="15">
      <c r="D138" s="124"/>
      <c r="E138" s="124"/>
      <c r="F138" s="124"/>
      <c r="G138" s="124"/>
      <c r="H138" s="124"/>
      <c r="I138" s="124"/>
    </row>
    <row r="139" spans="4:9" ht="15">
      <c r="D139" s="124"/>
      <c r="E139" s="124"/>
      <c r="F139" s="124"/>
      <c r="G139" s="124"/>
      <c r="H139" s="124"/>
      <c r="I139" s="124"/>
    </row>
    <row r="140" spans="4:9" ht="15">
      <c r="D140" s="124"/>
      <c r="E140" s="124"/>
      <c r="F140" s="124"/>
      <c r="G140" s="124"/>
      <c r="H140" s="124"/>
      <c r="I140" s="124"/>
    </row>
    <row r="141" spans="4:9" ht="15">
      <c r="D141" s="124"/>
      <c r="E141" s="124"/>
      <c r="F141" s="124"/>
      <c r="G141" s="124"/>
      <c r="H141" s="124"/>
      <c r="I141" s="124"/>
    </row>
    <row r="142" spans="4:9" ht="15">
      <c r="D142" s="124"/>
      <c r="E142" s="124"/>
      <c r="F142" s="124"/>
      <c r="G142" s="124"/>
      <c r="H142" s="124"/>
      <c r="I142" s="124"/>
    </row>
    <row r="143" spans="4:9" ht="15">
      <c r="D143" s="124"/>
      <c r="E143" s="124"/>
      <c r="F143" s="124"/>
      <c r="G143" s="124"/>
      <c r="H143" s="124"/>
      <c r="I143" s="124"/>
    </row>
    <row r="144" spans="4:9" ht="15">
      <c r="D144" s="124"/>
      <c r="E144" s="124"/>
      <c r="F144" s="124"/>
      <c r="G144" s="124"/>
      <c r="H144" s="124"/>
      <c r="I144" s="124"/>
    </row>
    <row r="145" spans="4:9" ht="15">
      <c r="D145" s="124"/>
      <c r="E145" s="124"/>
      <c r="F145" s="124"/>
      <c r="G145" s="124"/>
      <c r="H145" s="124"/>
      <c r="I145" s="124"/>
    </row>
    <row r="146" spans="4:9" ht="15">
      <c r="D146" s="124"/>
      <c r="E146" s="124"/>
      <c r="F146" s="124"/>
      <c r="G146" s="124"/>
      <c r="H146" s="124"/>
      <c r="I146" s="124"/>
    </row>
    <row r="147" spans="4:9" ht="15">
      <c r="D147" s="124"/>
      <c r="E147" s="124"/>
      <c r="F147" s="124"/>
      <c r="G147" s="124"/>
      <c r="H147" s="124"/>
      <c r="I147" s="124"/>
    </row>
    <row r="148" spans="4:9" ht="15">
      <c r="D148" s="124"/>
      <c r="E148" s="124"/>
      <c r="F148" s="124"/>
      <c r="G148" s="124"/>
      <c r="H148" s="124"/>
      <c r="I148" s="124"/>
    </row>
    <row r="149" spans="4:9" ht="15">
      <c r="D149" s="124"/>
      <c r="E149" s="124"/>
      <c r="F149" s="124"/>
      <c r="G149" s="124"/>
      <c r="H149" s="124"/>
      <c r="I149" s="124"/>
    </row>
    <row r="150" spans="4:9" ht="15">
      <c r="D150" s="124"/>
      <c r="E150" s="124"/>
      <c r="F150" s="124"/>
      <c r="G150" s="124"/>
      <c r="H150" s="124"/>
      <c r="I150" s="124"/>
    </row>
    <row r="151" spans="4:9" ht="15">
      <c r="D151" s="124"/>
      <c r="E151" s="124"/>
      <c r="F151" s="124"/>
      <c r="G151" s="124"/>
      <c r="H151" s="124"/>
      <c r="I151" s="124"/>
    </row>
    <row r="152" spans="4:9" ht="15">
      <c r="D152" s="124"/>
      <c r="E152" s="124"/>
      <c r="F152" s="124"/>
      <c r="G152" s="124"/>
      <c r="H152" s="124"/>
      <c r="I152" s="124"/>
    </row>
    <row r="153" spans="4:9" ht="15">
      <c r="D153" s="124"/>
      <c r="E153" s="124"/>
      <c r="F153" s="124"/>
      <c r="G153" s="124"/>
      <c r="H153" s="124"/>
      <c r="I153" s="124"/>
    </row>
    <row r="154" spans="4:9" ht="15">
      <c r="D154" s="124"/>
      <c r="E154" s="124"/>
      <c r="F154" s="124"/>
      <c r="G154" s="124"/>
      <c r="H154" s="124"/>
      <c r="I154" s="124"/>
    </row>
    <row r="155" spans="4:9" ht="15">
      <c r="D155" s="124"/>
      <c r="E155" s="124"/>
      <c r="F155" s="124"/>
      <c r="G155" s="124"/>
      <c r="H155" s="124"/>
      <c r="I155" s="124"/>
    </row>
    <row r="156" spans="4:9" ht="15">
      <c r="D156" s="124"/>
      <c r="E156" s="124"/>
      <c r="F156" s="124"/>
      <c r="G156" s="124"/>
      <c r="H156" s="124"/>
      <c r="I156" s="124"/>
    </row>
    <row r="157" spans="4:9" ht="15">
      <c r="D157" s="124"/>
      <c r="E157" s="124"/>
      <c r="F157" s="124"/>
      <c r="G157" s="124"/>
      <c r="H157" s="124"/>
      <c r="I157" s="124"/>
    </row>
    <row r="158" spans="4:9" ht="15">
      <c r="D158" s="124"/>
      <c r="E158" s="124"/>
      <c r="F158" s="124"/>
      <c r="G158" s="124"/>
      <c r="H158" s="124"/>
      <c r="I158" s="124"/>
    </row>
    <row r="159" spans="4:9" ht="15">
      <c r="D159" s="124"/>
      <c r="E159" s="124"/>
      <c r="F159" s="124"/>
      <c r="G159" s="124"/>
      <c r="H159" s="124"/>
      <c r="I159" s="124"/>
    </row>
    <row r="160" spans="4:9" ht="15">
      <c r="D160" s="124"/>
      <c r="E160" s="124"/>
      <c r="F160" s="124"/>
      <c r="G160" s="124"/>
      <c r="H160" s="124"/>
      <c r="I160" s="124"/>
    </row>
    <row r="161" spans="4:9" ht="15">
      <c r="D161" s="124"/>
      <c r="E161" s="124"/>
      <c r="F161" s="124"/>
      <c r="G161" s="124"/>
      <c r="H161" s="124"/>
      <c r="I161" s="124"/>
    </row>
    <row r="162" spans="4:9" ht="15">
      <c r="D162" s="124"/>
      <c r="E162" s="124"/>
      <c r="F162" s="124"/>
      <c r="G162" s="124"/>
      <c r="H162" s="124"/>
      <c r="I162" s="124"/>
    </row>
    <row r="163" spans="4:9" ht="15">
      <c r="D163" s="124"/>
      <c r="E163" s="124"/>
      <c r="F163" s="124"/>
      <c r="G163" s="124"/>
      <c r="H163" s="124"/>
      <c r="I163" s="124"/>
    </row>
    <row r="164" spans="4:9" ht="15">
      <c r="D164" s="124"/>
      <c r="E164" s="124"/>
      <c r="F164" s="124"/>
      <c r="G164" s="124"/>
      <c r="H164" s="124"/>
      <c r="I164" s="124"/>
    </row>
    <row r="165" spans="4:9" ht="15">
      <c r="D165" s="124"/>
      <c r="E165" s="124"/>
      <c r="F165" s="124"/>
      <c r="G165" s="124"/>
      <c r="H165" s="124"/>
      <c r="I165" s="124"/>
    </row>
    <row r="166" spans="4:9" ht="15">
      <c r="D166" s="124"/>
      <c r="E166" s="124"/>
      <c r="F166" s="124"/>
      <c r="G166" s="124"/>
      <c r="H166" s="124"/>
      <c r="I166" s="124"/>
    </row>
    <row r="167" spans="4:9" ht="15">
      <c r="D167" s="124"/>
      <c r="E167" s="124"/>
      <c r="F167" s="124"/>
      <c r="G167" s="124"/>
      <c r="H167" s="124"/>
      <c r="I167" s="124"/>
    </row>
    <row r="168" spans="4:9" ht="15">
      <c r="D168" s="124"/>
      <c r="E168" s="124"/>
      <c r="F168" s="124"/>
      <c r="G168" s="124"/>
      <c r="H168" s="124"/>
      <c r="I168" s="124"/>
    </row>
    <row r="169" spans="4:9" ht="15">
      <c r="D169" s="124"/>
      <c r="E169" s="124"/>
      <c r="F169" s="124"/>
      <c r="G169" s="124"/>
      <c r="H169" s="124"/>
      <c r="I169" s="124"/>
    </row>
    <row r="170" spans="4:9" ht="15">
      <c r="D170" s="124"/>
      <c r="E170" s="124"/>
      <c r="F170" s="124"/>
      <c r="G170" s="124"/>
      <c r="H170" s="124"/>
      <c r="I170" s="124"/>
    </row>
    <row r="171" spans="4:9" ht="15">
      <c r="D171" s="124"/>
      <c r="E171" s="124"/>
      <c r="F171" s="124"/>
      <c r="G171" s="124"/>
      <c r="H171" s="124"/>
      <c r="I171" s="124"/>
    </row>
    <row r="172" spans="4:9" ht="15">
      <c r="D172" s="124"/>
      <c r="E172" s="124"/>
      <c r="F172" s="124"/>
      <c r="G172" s="124"/>
      <c r="H172" s="124"/>
      <c r="I172" s="124"/>
    </row>
    <row r="173" spans="4:9" ht="15">
      <c r="D173" s="124"/>
      <c r="E173" s="124"/>
      <c r="F173" s="124"/>
      <c r="G173" s="124"/>
      <c r="H173" s="124"/>
      <c r="I173" s="124"/>
    </row>
    <row r="174" spans="4:9" ht="15">
      <c r="D174" s="124"/>
      <c r="E174" s="124"/>
      <c r="F174" s="124"/>
      <c r="G174" s="124"/>
      <c r="H174" s="124"/>
      <c r="I174" s="124"/>
    </row>
    <row r="175" spans="4:9" ht="15">
      <c r="D175" s="124"/>
      <c r="E175" s="124"/>
      <c r="F175" s="124"/>
      <c r="G175" s="124"/>
      <c r="H175" s="124"/>
      <c r="I175" s="124"/>
    </row>
    <row r="176" spans="4:9" ht="15">
      <c r="D176" s="124"/>
      <c r="E176" s="124"/>
      <c r="F176" s="124"/>
      <c r="G176" s="124"/>
      <c r="H176" s="124"/>
      <c r="I176" s="124"/>
    </row>
    <row r="177" spans="4:9" ht="15">
      <c r="D177" s="124"/>
      <c r="E177" s="124"/>
      <c r="F177" s="124"/>
      <c r="G177" s="124"/>
      <c r="H177" s="124"/>
      <c r="I177" s="124"/>
    </row>
    <row r="178" spans="4:9" ht="15">
      <c r="D178" s="124"/>
      <c r="E178" s="124"/>
      <c r="F178" s="124"/>
      <c r="G178" s="124"/>
      <c r="H178" s="124"/>
      <c r="I178" s="124"/>
    </row>
    <row r="179" spans="4:9" ht="15">
      <c r="D179" s="124"/>
      <c r="E179" s="124"/>
      <c r="F179" s="124"/>
      <c r="G179" s="124"/>
      <c r="H179" s="124"/>
      <c r="I179" s="124"/>
    </row>
    <row r="180" spans="4:9" ht="15">
      <c r="D180" s="124"/>
      <c r="E180" s="124"/>
      <c r="F180" s="124"/>
      <c r="G180" s="124"/>
      <c r="H180" s="124"/>
      <c r="I180" s="124"/>
    </row>
    <row r="181" spans="4:9" ht="15">
      <c r="D181" s="124"/>
      <c r="E181" s="124"/>
      <c r="F181" s="124"/>
      <c r="G181" s="124"/>
      <c r="H181" s="124"/>
      <c r="I181" s="124"/>
    </row>
    <row r="182" spans="4:9" ht="15">
      <c r="D182" s="124"/>
      <c r="E182" s="124"/>
      <c r="F182" s="124"/>
      <c r="G182" s="124"/>
      <c r="H182" s="124"/>
      <c r="I182" s="124"/>
    </row>
    <row r="183" spans="4:9" ht="15">
      <c r="D183" s="124"/>
      <c r="E183" s="124"/>
      <c r="F183" s="124"/>
      <c r="G183" s="124"/>
      <c r="H183" s="124"/>
      <c r="I183" s="124"/>
    </row>
    <row r="184" spans="4:9" ht="15">
      <c r="D184" s="124"/>
      <c r="E184" s="124"/>
      <c r="F184" s="124"/>
      <c r="G184" s="124"/>
      <c r="H184" s="124"/>
      <c r="I184" s="124"/>
    </row>
    <row r="185" spans="4:9" ht="15">
      <c r="D185" s="124"/>
      <c r="E185" s="124"/>
      <c r="F185" s="124"/>
      <c r="G185" s="124"/>
      <c r="H185" s="124"/>
      <c r="I185" s="124"/>
    </row>
    <row r="186" spans="4:9" ht="15">
      <c r="D186" s="124"/>
      <c r="E186" s="124"/>
      <c r="F186" s="124"/>
      <c r="G186" s="124"/>
      <c r="H186" s="124"/>
      <c r="I186" s="124"/>
    </row>
    <row r="187" spans="4:9" ht="15">
      <c r="D187" s="124"/>
      <c r="E187" s="124"/>
      <c r="F187" s="124"/>
      <c r="G187" s="124"/>
      <c r="H187" s="124"/>
      <c r="I187" s="124"/>
    </row>
    <row r="188" spans="4:9" ht="15">
      <c r="D188" s="124"/>
      <c r="E188" s="124"/>
      <c r="F188" s="124"/>
      <c r="G188" s="124"/>
      <c r="H188" s="124"/>
      <c r="I188" s="124"/>
    </row>
    <row r="189" spans="4:9" ht="15">
      <c r="D189" s="124"/>
      <c r="E189" s="124"/>
      <c r="F189" s="124"/>
      <c r="G189" s="124"/>
      <c r="H189" s="124"/>
      <c r="I189" s="124"/>
    </row>
    <row r="190" spans="4:9" ht="15">
      <c r="D190" s="124"/>
      <c r="E190" s="124"/>
      <c r="F190" s="124"/>
      <c r="G190" s="124"/>
      <c r="H190" s="124"/>
      <c r="I190" s="124"/>
    </row>
    <row r="191" spans="4:9" ht="15">
      <c r="D191" s="124"/>
      <c r="E191" s="124"/>
      <c r="F191" s="124"/>
      <c r="G191" s="124"/>
      <c r="H191" s="124"/>
      <c r="I191" s="124"/>
    </row>
    <row r="192" spans="4:9" ht="15">
      <c r="D192" s="124"/>
      <c r="E192" s="124"/>
      <c r="F192" s="124"/>
      <c r="G192" s="124"/>
      <c r="H192" s="124"/>
      <c r="I192" s="124"/>
    </row>
    <row r="193" spans="4:9" ht="15">
      <c r="D193" s="124"/>
      <c r="E193" s="124"/>
      <c r="F193" s="124"/>
      <c r="G193" s="124"/>
      <c r="H193" s="124"/>
      <c r="I193" s="124"/>
    </row>
    <row r="194" spans="4:9" ht="15">
      <c r="D194" s="124"/>
      <c r="E194" s="124"/>
      <c r="F194" s="124"/>
      <c r="G194" s="124"/>
      <c r="H194" s="124"/>
      <c r="I194" s="124"/>
    </row>
    <row r="195" spans="4:9" ht="15">
      <c r="D195" s="124"/>
      <c r="E195" s="124"/>
      <c r="F195" s="124"/>
      <c r="G195" s="124"/>
      <c r="H195" s="124"/>
      <c r="I195" s="124"/>
    </row>
    <row r="196" spans="4:9" ht="15">
      <c r="D196" s="124"/>
      <c r="E196" s="124"/>
      <c r="F196" s="124"/>
      <c r="G196" s="124"/>
      <c r="H196" s="124"/>
      <c r="I196" s="124"/>
    </row>
    <row r="197" spans="4:9" ht="15">
      <c r="D197" s="124"/>
      <c r="E197" s="124"/>
      <c r="F197" s="124"/>
      <c r="G197" s="124"/>
      <c r="H197" s="124"/>
      <c r="I197" s="124"/>
    </row>
    <row r="198" spans="4:9" ht="15">
      <c r="D198" s="124"/>
      <c r="E198" s="124"/>
      <c r="F198" s="124"/>
      <c r="G198" s="124"/>
      <c r="H198" s="124"/>
      <c r="I198" s="124"/>
    </row>
    <row r="199" spans="4:9" ht="15">
      <c r="D199" s="124"/>
      <c r="E199" s="124"/>
      <c r="F199" s="124"/>
      <c r="G199" s="124"/>
      <c r="H199" s="124"/>
      <c r="I199" s="124"/>
    </row>
    <row r="200" spans="4:9" ht="15">
      <c r="D200" s="124"/>
      <c r="E200" s="124"/>
      <c r="F200" s="124"/>
      <c r="G200" s="124"/>
      <c r="H200" s="124"/>
      <c r="I200" s="124"/>
    </row>
    <row r="201" spans="4:9" ht="15">
      <c r="D201" s="124"/>
      <c r="E201" s="124"/>
      <c r="F201" s="124"/>
      <c r="G201" s="124"/>
      <c r="H201" s="124"/>
      <c r="I201" s="124"/>
    </row>
    <row r="202" spans="4:9" ht="15">
      <c r="D202" s="124"/>
      <c r="E202" s="124"/>
      <c r="F202" s="124"/>
      <c r="G202" s="124"/>
      <c r="H202" s="124"/>
      <c r="I202" s="124"/>
    </row>
    <row r="203" spans="4:9" ht="15">
      <c r="D203" s="124"/>
      <c r="E203" s="124"/>
      <c r="F203" s="124"/>
      <c r="G203" s="124"/>
      <c r="H203" s="124"/>
      <c r="I203" s="124"/>
    </row>
    <row r="204" spans="4:9" ht="15">
      <c r="D204" s="124"/>
      <c r="E204" s="124"/>
      <c r="F204" s="124"/>
      <c r="G204" s="124"/>
      <c r="H204" s="124"/>
      <c r="I204" s="124"/>
    </row>
    <row r="205" spans="4:9" ht="15">
      <c r="D205" s="124"/>
      <c r="E205" s="124"/>
      <c r="F205" s="124"/>
      <c r="G205" s="124"/>
      <c r="H205" s="124"/>
      <c r="I205" s="124"/>
    </row>
    <row r="206" spans="4:9" ht="15">
      <c r="D206" s="124"/>
      <c r="E206" s="124"/>
      <c r="F206" s="124"/>
      <c r="G206" s="124"/>
      <c r="H206" s="124"/>
      <c r="I206" s="124"/>
    </row>
    <row r="207" spans="4:9" ht="15">
      <c r="D207" s="124"/>
      <c r="E207" s="124"/>
      <c r="F207" s="124"/>
      <c r="G207" s="124"/>
      <c r="H207" s="124"/>
      <c r="I207" s="124"/>
    </row>
    <row r="208" spans="4:9" ht="15">
      <c r="D208" s="124"/>
      <c r="E208" s="124"/>
      <c r="F208" s="124"/>
      <c r="G208" s="124"/>
      <c r="H208" s="124"/>
      <c r="I208" s="124"/>
    </row>
    <row r="209" spans="4:9" ht="15">
      <c r="D209" s="124"/>
      <c r="E209" s="124"/>
      <c r="F209" s="124"/>
      <c r="G209" s="124"/>
      <c r="H209" s="124"/>
      <c r="I209" s="124"/>
    </row>
    <row r="210" spans="4:9" ht="15">
      <c r="D210" s="124"/>
      <c r="E210" s="124"/>
      <c r="F210" s="124"/>
      <c r="G210" s="124"/>
      <c r="H210" s="124"/>
      <c r="I210" s="124"/>
    </row>
    <row r="211" spans="4:9" ht="15">
      <c r="D211" s="124"/>
      <c r="E211" s="124"/>
      <c r="F211" s="124"/>
      <c r="G211" s="124"/>
      <c r="H211" s="124"/>
      <c r="I211" s="124"/>
    </row>
    <row r="212" spans="4:9" ht="15">
      <c r="D212" s="124"/>
      <c r="E212" s="124"/>
      <c r="F212" s="124"/>
      <c r="G212" s="124"/>
      <c r="H212" s="124"/>
      <c r="I212" s="124"/>
    </row>
    <row r="213" spans="4:9" ht="15">
      <c r="D213" s="124"/>
      <c r="E213" s="124"/>
      <c r="F213" s="124"/>
      <c r="G213" s="124"/>
      <c r="H213" s="124"/>
      <c r="I213" s="124"/>
    </row>
    <row r="214" spans="4:9" ht="15">
      <c r="D214" s="124"/>
      <c r="E214" s="124"/>
      <c r="F214" s="124"/>
      <c r="G214" s="124"/>
      <c r="H214" s="124"/>
      <c r="I214" s="124"/>
    </row>
    <row r="215" spans="4:9" ht="15">
      <c r="D215" s="124"/>
      <c r="E215" s="124"/>
      <c r="F215" s="124"/>
      <c r="G215" s="124"/>
      <c r="H215" s="124"/>
      <c r="I215" s="124"/>
    </row>
    <row r="216" spans="4:9" ht="15">
      <c r="D216" s="124"/>
      <c r="E216" s="124"/>
      <c r="F216" s="124"/>
      <c r="G216" s="124"/>
      <c r="H216" s="124"/>
      <c r="I216" s="124"/>
    </row>
    <row r="217" spans="4:9" ht="15">
      <c r="D217" s="124"/>
      <c r="E217" s="124"/>
      <c r="F217" s="124"/>
      <c r="G217" s="124"/>
      <c r="H217" s="124"/>
      <c r="I217" s="124"/>
    </row>
    <row r="218" spans="4:9" ht="15">
      <c r="D218" s="124"/>
      <c r="E218" s="124"/>
      <c r="F218" s="124"/>
      <c r="G218" s="124"/>
      <c r="H218" s="124"/>
      <c r="I218" s="124"/>
    </row>
    <row r="219" spans="4:9" ht="15">
      <c r="D219" s="124"/>
      <c r="E219" s="124"/>
      <c r="F219" s="124"/>
      <c r="G219" s="124"/>
      <c r="H219" s="124"/>
      <c r="I219" s="124"/>
    </row>
    <row r="220" spans="4:9" ht="15">
      <c r="D220" s="124"/>
      <c r="E220" s="124"/>
      <c r="F220" s="124"/>
      <c r="G220" s="124"/>
      <c r="H220" s="124"/>
      <c r="I220" s="124"/>
    </row>
    <row r="221" spans="4:9" ht="15">
      <c r="D221" s="124"/>
      <c r="E221" s="124"/>
      <c r="F221" s="124"/>
      <c r="G221" s="124"/>
      <c r="H221" s="124"/>
      <c r="I221" s="124"/>
    </row>
    <row r="222" spans="4:9" ht="15">
      <c r="D222" s="124"/>
      <c r="E222" s="124"/>
      <c r="F222" s="124"/>
      <c r="G222" s="124"/>
      <c r="H222" s="124"/>
      <c r="I222" s="124"/>
    </row>
    <row r="223" spans="4:9" ht="15">
      <c r="D223" s="124"/>
      <c r="E223" s="124"/>
      <c r="F223" s="124"/>
      <c r="G223" s="124"/>
      <c r="H223" s="124"/>
      <c r="I223" s="124"/>
    </row>
    <row r="224" spans="4:9" ht="15">
      <c r="D224" s="124"/>
      <c r="E224" s="124"/>
      <c r="F224" s="124"/>
      <c r="G224" s="124"/>
      <c r="H224" s="124"/>
      <c r="I224" s="124"/>
    </row>
    <row r="225" spans="4:9" ht="15">
      <c r="D225" s="124"/>
      <c r="E225" s="124"/>
      <c r="F225" s="124"/>
      <c r="G225" s="124"/>
      <c r="H225" s="124"/>
      <c r="I225" s="124"/>
    </row>
    <row r="226" spans="4:9" ht="15">
      <c r="D226" s="124"/>
      <c r="E226" s="124"/>
      <c r="F226" s="124"/>
      <c r="G226" s="124"/>
      <c r="H226" s="124"/>
      <c r="I226" s="124"/>
    </row>
    <row r="227" spans="4:9" ht="15">
      <c r="D227" s="124"/>
      <c r="E227" s="124"/>
      <c r="F227" s="124"/>
      <c r="G227" s="124"/>
      <c r="H227" s="124"/>
      <c r="I227" s="124"/>
    </row>
    <row r="228" spans="4:9" ht="15">
      <c r="D228" s="124"/>
      <c r="E228" s="124"/>
      <c r="F228" s="124"/>
      <c r="G228" s="124"/>
      <c r="H228" s="124"/>
      <c r="I228" s="124"/>
    </row>
    <row r="229" spans="4:9" ht="15">
      <c r="D229" s="124"/>
      <c r="E229" s="124"/>
      <c r="F229" s="124"/>
      <c r="G229" s="124"/>
      <c r="H229" s="124"/>
      <c r="I229" s="124"/>
    </row>
    <row r="230" spans="4:9" ht="15">
      <c r="D230" s="124"/>
      <c r="E230" s="124"/>
      <c r="F230" s="124"/>
      <c r="G230" s="124"/>
      <c r="H230" s="124"/>
      <c r="I230" s="124"/>
    </row>
    <row r="231" spans="4:9" ht="15">
      <c r="D231" s="124"/>
      <c r="E231" s="124"/>
      <c r="F231" s="124"/>
      <c r="G231" s="124"/>
      <c r="H231" s="124"/>
      <c r="I231" s="124"/>
    </row>
    <row r="232" spans="4:9" ht="15">
      <c r="D232" s="124"/>
      <c r="E232" s="124"/>
      <c r="F232" s="124"/>
      <c r="G232" s="124"/>
      <c r="H232" s="124"/>
      <c r="I232" s="124"/>
    </row>
    <row r="233" spans="4:9" ht="15">
      <c r="D233" s="124"/>
      <c r="E233" s="124"/>
      <c r="F233" s="124"/>
      <c r="G233" s="124"/>
      <c r="H233" s="124"/>
      <c r="I233" s="124"/>
    </row>
    <row r="234" spans="4:9" ht="15">
      <c r="D234" s="124"/>
      <c r="E234" s="124"/>
      <c r="F234" s="124"/>
      <c r="G234" s="124"/>
      <c r="H234" s="124"/>
      <c r="I234" s="124"/>
    </row>
    <row r="235" spans="4:9" ht="15">
      <c r="D235" s="124"/>
      <c r="E235" s="124"/>
      <c r="F235" s="124"/>
      <c r="G235" s="124"/>
      <c r="H235" s="124"/>
      <c r="I235" s="124"/>
    </row>
    <row r="236" spans="4:9" ht="15">
      <c r="D236" s="124"/>
      <c r="E236" s="124"/>
      <c r="F236" s="124"/>
      <c r="G236" s="124"/>
      <c r="H236" s="124"/>
      <c r="I236" s="124"/>
    </row>
    <row r="237" spans="4:9" ht="15">
      <c r="D237" s="124"/>
      <c r="E237" s="124"/>
      <c r="F237" s="124"/>
      <c r="G237" s="124"/>
      <c r="H237" s="124"/>
      <c r="I237" s="124"/>
    </row>
    <row r="238" spans="4:9" ht="15">
      <c r="D238" s="124"/>
      <c r="E238" s="124"/>
      <c r="F238" s="124"/>
      <c r="G238" s="124"/>
      <c r="H238" s="124"/>
      <c r="I238" s="124"/>
    </row>
    <row r="239" spans="4:9" ht="15">
      <c r="D239" s="124"/>
      <c r="E239" s="124"/>
      <c r="F239" s="124"/>
      <c r="G239" s="124"/>
      <c r="H239" s="124"/>
      <c r="I239" s="124"/>
    </row>
    <row r="240" spans="4:9" ht="15">
      <c r="D240" s="124"/>
      <c r="E240" s="124"/>
      <c r="F240" s="124"/>
      <c r="G240" s="124"/>
      <c r="H240" s="124"/>
      <c r="I240" s="124"/>
    </row>
    <row r="241" spans="4:9" ht="15">
      <c r="D241" s="124"/>
      <c r="E241" s="124"/>
      <c r="F241" s="124"/>
      <c r="G241" s="124"/>
      <c r="H241" s="124"/>
      <c r="I241" s="124"/>
    </row>
    <row r="242" spans="4:9" ht="15">
      <c r="D242" s="124"/>
      <c r="E242" s="124"/>
      <c r="F242" s="124"/>
      <c r="G242" s="124"/>
      <c r="H242" s="124"/>
      <c r="I242" s="124"/>
    </row>
    <row r="243" spans="4:9" ht="15">
      <c r="D243" s="124"/>
      <c r="E243" s="124"/>
      <c r="F243" s="124"/>
      <c r="G243" s="124"/>
      <c r="H243" s="124"/>
      <c r="I243" s="124"/>
    </row>
    <row r="244" spans="4:9" ht="15">
      <c r="D244" s="124"/>
      <c r="E244" s="124"/>
      <c r="F244" s="124"/>
      <c r="G244" s="124"/>
      <c r="H244" s="124"/>
      <c r="I244" s="124"/>
    </row>
    <row r="245" spans="4:9" ht="15">
      <c r="D245" s="124"/>
      <c r="E245" s="124"/>
      <c r="F245" s="124"/>
      <c r="G245" s="124"/>
      <c r="H245" s="124"/>
      <c r="I245" s="124"/>
    </row>
    <row r="246" spans="4:9" ht="15">
      <c r="D246" s="124"/>
      <c r="E246" s="124"/>
      <c r="F246" s="124"/>
      <c r="G246" s="124"/>
      <c r="H246" s="124"/>
      <c r="I246" s="124"/>
    </row>
    <row r="247" spans="4:9" ht="15">
      <c r="D247" s="124"/>
      <c r="E247" s="124"/>
      <c r="F247" s="124"/>
      <c r="G247" s="124"/>
      <c r="H247" s="124"/>
      <c r="I247" s="124"/>
    </row>
    <row r="248" spans="4:9" ht="15">
      <c r="D248" s="124"/>
      <c r="E248" s="124"/>
      <c r="F248" s="124"/>
      <c r="G248" s="124"/>
      <c r="H248" s="124"/>
      <c r="I248" s="124"/>
    </row>
    <row r="249" spans="4:9" ht="15">
      <c r="D249" s="124"/>
      <c r="E249" s="124"/>
      <c r="F249" s="124"/>
      <c r="G249" s="124"/>
      <c r="H249" s="124"/>
      <c r="I249" s="124"/>
    </row>
    <row r="250" spans="4:9" ht="15">
      <c r="D250" s="124"/>
      <c r="E250" s="124"/>
      <c r="F250" s="124"/>
      <c r="G250" s="124"/>
      <c r="H250" s="124"/>
      <c r="I250" s="124"/>
    </row>
    <row r="251" spans="4:9" ht="15">
      <c r="D251" s="124"/>
      <c r="E251" s="124"/>
      <c r="F251" s="124"/>
      <c r="G251" s="124"/>
      <c r="H251" s="124"/>
      <c r="I251" s="124"/>
    </row>
    <row r="252" spans="4:9" ht="15">
      <c r="D252" s="124"/>
      <c r="E252" s="124"/>
      <c r="F252" s="124"/>
      <c r="G252" s="124"/>
      <c r="H252" s="124"/>
      <c r="I252" s="124"/>
    </row>
    <row r="253" spans="4:9" ht="15">
      <c r="D253" s="124"/>
      <c r="E253" s="124"/>
      <c r="F253" s="124"/>
      <c r="G253" s="124"/>
      <c r="H253" s="124"/>
      <c r="I253" s="124"/>
    </row>
    <row r="254" spans="4:9" ht="15">
      <c r="D254" s="124"/>
      <c r="E254" s="124"/>
      <c r="F254" s="124"/>
      <c r="G254" s="124"/>
      <c r="H254" s="124"/>
      <c r="I254" s="124"/>
    </row>
    <row r="255" spans="4:9" ht="15">
      <c r="D255" s="124"/>
      <c r="E255" s="124"/>
      <c r="F255" s="124"/>
      <c r="G255" s="124"/>
      <c r="H255" s="124"/>
      <c r="I255" s="124"/>
    </row>
    <row r="256" spans="4:9" ht="15">
      <c r="D256" s="124"/>
      <c r="E256" s="124"/>
      <c r="F256" s="124"/>
      <c r="G256" s="124"/>
      <c r="H256" s="124"/>
      <c r="I256" s="124"/>
    </row>
    <row r="257" spans="4:9" ht="15">
      <c r="D257" s="124"/>
      <c r="E257" s="124"/>
      <c r="F257" s="124"/>
      <c r="G257" s="124"/>
      <c r="H257" s="124"/>
      <c r="I257" s="124"/>
    </row>
    <row r="258" spans="4:9" ht="15">
      <c r="D258" s="124"/>
      <c r="E258" s="124"/>
      <c r="F258" s="124"/>
      <c r="G258" s="124"/>
      <c r="H258" s="124"/>
      <c r="I258" s="124"/>
    </row>
    <row r="259" spans="4:9" ht="15">
      <c r="D259" s="124"/>
      <c r="E259" s="124"/>
      <c r="F259" s="124"/>
      <c r="G259" s="124"/>
      <c r="H259" s="124"/>
      <c r="I259" s="124"/>
    </row>
    <row r="260" spans="4:9" ht="15">
      <c r="D260" s="124"/>
      <c r="E260" s="124"/>
      <c r="F260" s="124"/>
      <c r="G260" s="124"/>
      <c r="H260" s="124"/>
      <c r="I260" s="124"/>
    </row>
    <row r="261" spans="4:9" ht="15">
      <c r="D261" s="124"/>
      <c r="E261" s="124"/>
      <c r="F261" s="124"/>
      <c r="G261" s="124"/>
      <c r="H261" s="124"/>
      <c r="I261" s="124"/>
    </row>
    <row r="262" spans="4:9" ht="15">
      <c r="D262" s="124"/>
      <c r="E262" s="124"/>
      <c r="F262" s="124"/>
      <c r="G262" s="124"/>
      <c r="H262" s="124"/>
      <c r="I262" s="124"/>
    </row>
    <row r="263" spans="4:9" ht="15">
      <c r="D263" s="124"/>
      <c r="E263" s="124"/>
      <c r="F263" s="124"/>
      <c r="G263" s="124"/>
      <c r="H263" s="124"/>
      <c r="I263" s="124"/>
    </row>
    <row r="264" spans="4:9" ht="1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vshimanov</cp:lastModifiedBy>
  <cp:lastPrinted>2022-03-04T08:31:59Z</cp:lastPrinted>
  <dcterms:created xsi:type="dcterms:W3CDTF">2006-09-16T00:00:00Z</dcterms:created>
  <dcterms:modified xsi:type="dcterms:W3CDTF">2022-03-28T11:55:35Z</dcterms:modified>
  <cp:category/>
  <cp:version/>
  <cp:contentType/>
  <cp:contentStatus/>
</cp:coreProperties>
</file>