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8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<sst xmlns="http://schemas.openxmlformats.org/spreadsheetml/2006/main" count="421" uniqueCount="394">
  <si>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</si>
  <si>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</si>
  <si>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</si>
  <si>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</si>
  <si>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</si>
  <si>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</si>
  <si>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</si>
  <si>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</si>
  <si>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</si>
  <si>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</si>
  <si>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</si>
  <si>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</si>
  <si>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</si>
  <si>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</si>
  <si>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</si>
  <si>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</si>
  <si>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</si>
  <si>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</si>
  <si>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</si>
  <si>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</si>
  <si>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</si>
  <si>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</si>
  <si>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</si>
  <si>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</si>
  <si>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</si>
  <si>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</si>
  <si>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</si>
  <si>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</si>
  <si>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</si>
  <si>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</si>
  <si>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</si>
  <si>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</si>
  <si>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</si>
  <si>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</si>
  <si>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</si>
  <si>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</si>
  <si>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</si>
  <si>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</si>
  <si>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</si>
  <si>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</si>
  <si>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</si>
  <si>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</si>
  <si>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</si>
  <si>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</si>
  <si>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</si>
  <si>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</si>
  <si>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</si>
  <si>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</si>
  <si>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</si>
  <si>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</si>
  <si>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</si>
  <si>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</si>
  <si>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</si>
  <si>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</si>
  <si>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</si>
  <si>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</si>
  <si>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</si>
  <si>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</si>
  <si>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</si>
  <si>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</si>
  <si>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</si>
  <si>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</si>
  <si>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</si>
  <si>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</si>
  <si>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</si>
  <si>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</si>
  <si>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</si>
  <si>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</si>
  <si>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</si>
  <si>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</si>
  <si>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</si>
  <si>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</si>
  <si>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</si>
  <si>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</si>
  <si>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</si>
  <si>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</si>
  <si>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</si>
  <si>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</si>
  <si>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</si>
  <si>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</si>
  <si>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</si>
  <si>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</si>
  <si>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</si>
  <si>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</si>
  <si>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</si>
  <si>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</si>
  <si>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</si>
  <si>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</si>
  <si>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</si>
  <si>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</si>
  <si>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</si>
  <si>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</si>
  <si>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</si>
  <si>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</si>
  <si>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</si>
  <si>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</si>
  <si>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</si>
  <si>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</si>
  <si>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</si>
  <si>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</si>
  <si>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</si>
  <si>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</si>
  <si>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</si>
  <si>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</si>
  <si>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</si>
  <si>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</si>
  <si>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</si>
  <si>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</si>
  <si>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</si>
  <si>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</si>
  <si>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</si>
  <si>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</si>
  <si>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</si>
  <si>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</si>
  <si>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</si>
  <si>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</si>
  <si>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</si>
  <si>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</si>
  <si>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</si>
  <si>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</si>
  <si>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</si>
  <si>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</si>
  <si>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</si>
  <si>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</si>
  <si>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</si>
  <si>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</si>
  <si>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</si>
  <si>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</si>
  <si>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</si>
  <si>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</si>
  <si>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</si>
  <si>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</si>
  <si>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</si>
  <si>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</si>
  <si>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</si>
  <si>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</si>
  <si>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</si>
  <si>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</si>
  <si>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</si>
  <si>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</si>
  <si>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</si>
  <si>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</si>
  <si>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</si>
  <si>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</si>
  <si>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</si>
  <si>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</si>
  <si>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</si>
  <si>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</si>
  <si>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</si>
  <si>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</si>
  <si>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</si>
  <si>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</si>
  <si>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</si>
  <si>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</si>
  <si>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</si>
  <si>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</si>
  <si>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</si>
  <si>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</si>
  <si>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</si>
  <si>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</si>
  <si>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</si>
  <si>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</si>
  <si>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</si>
  <si>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</si>
  <si>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</si>
  <si>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</si>
  <si>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</si>
  <si>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</si>
  <si>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</si>
  <si>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</si>
  <si>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</si>
  <si>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</si>
  <si>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</si>
  <si>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</si>
  <si>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</si>
  <si>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</si>
  <si>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</si>
  <si>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</si>
  <si>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</si>
  <si>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</si>
  <si>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</si>
  <si>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</si>
  <si>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</si>
  <si>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</si>
  <si>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</si>
  <si>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</si>
  <si>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</si>
  <si>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</si>
  <si>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</si>
  <si>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</si>
  <si>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</si>
  <si>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</si>
  <si>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</si>
  <si>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</si>
  <si>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</si>
  <si>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</si>
  <si>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</si>
  <si>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</si>
  <si>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</si>
  <si>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</si>
  <si>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</si>
  <si>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</si>
  <si>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</si>
  <si>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</si>
  <si>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</si>
  <si>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</si>
  <si>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</si>
  <si>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</si>
  <si>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</si>
  <si>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</si>
  <si>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</si>
  <si>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</si>
  <si>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</si>
  <si>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</si>
  <si>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</si>
  <si>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</si>
  <si>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</si>
  <si>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</si>
  <si>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</si>
  <si>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</si>
  <si>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</si>
  <si>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</si>
  <si>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</si>
  <si>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</si>
  <si>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</si>
  <si>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</si>
  <si>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</si>
  <si>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</si>
  <si>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</si>
  <si>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</si>
  <si>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</si>
  <si>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</si>
  <si>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</si>
  <si>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</si>
  <si>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</si>
  <si>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</si>
  <si>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</si>
  <si>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</si>
  <si>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</si>
  <si>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</si>
  <si>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</si>
  <si>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</si>
  <si>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</si>
  <si>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</si>
  <si>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</si>
  <si>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</si>
  <si>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</si>
  <si>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</si>
  <si>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</si>
  <si>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</si>
  <si>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</si>
  <si>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</si>
  <si>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</si>
  <si>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</si>
  <si>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</si>
  <si>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</si>
  <si>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</si>
  <si>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</si>
  <si>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</si>
  <si>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</si>
  <si>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</si>
  <si>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</si>
  <si>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</si>
  <si>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</si>
  <si>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</si>
  <si>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</si>
  <si>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</si>
  <si>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</si>
  <si>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</si>
  <si>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</si>
  <si>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</si>
  <si>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</si>
  <si>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</si>
  <si>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</si>
  <si>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</si>
  <si>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</si>
  <si>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</si>
  <si>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</si>
  <si>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</si>
  <si>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</si>
  <si>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</si>
  <si>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</si>
  <si>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</si>
  <si>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</si>
  <si>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</si>
  <si>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</si>
  <si>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</si>
  <si>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</si>
  <si>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</si>
  <si>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</si>
  <si>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</si>
  <si>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</si>
  <si>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</si>
  <si>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</si>
  <si>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</si>
  <si>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</si>
  <si>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</si>
  <si>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</si>
  <si>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</si>
  <si>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</si>
  <si>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</si>
  <si>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</si>
  <si>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</si>
  <si>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</si>
  <si>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</si>
  <si>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</si>
  <si>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</si>
  <si>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</si>
  <si>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</si>
  <si>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</si>
  <si>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</si>
  <si>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</si>
  <si>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</si>
  <si>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</si>
  <si>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</si>
  <si>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</si>
  <si>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</si>
  <si>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</si>
  <si>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</si>
  <si>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</si>
  <si>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</si>
  <si>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</si>
  <si>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</si>
  <si>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</si>
  <si>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</si>
  <si>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</si>
  <si>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</si>
  <si>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</si>
  <si>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</si>
  <si>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</si>
  <si>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</si>
  <si>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</si>
  <si>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</si>
  <si>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</si>
  <si>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</si>
  <si>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</si>
  <si>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</si>
  <si>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</si>
  <si>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</si>
  <si>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</si>
  <si>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</si>
  <si>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</si>
  <si>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</si>
  <si>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</si>
  <si>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</si>
  <si>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</si>
  <si>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</si>
  <si>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</si>
  <si>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</si>
  <si>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</si>
  <si>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</si>
  <si>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</si>
  <si>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</si>
  <si>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</si>
  <si>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</si>
  <si>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</si>
  <si>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</si>
  <si>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</si>
  <si>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</si>
  <si>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</si>
  <si>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</si>
  <si>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</si>
  <si>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</si>
  <si>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</si>
  <si>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</si>
  <si>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</si>
  <si>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</si>
  <si>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</si>
  <si>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</si>
  <si>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</si>
  <si>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</si>
  <si>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</si>
  <si>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</si>
  <si>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</si>
  <si>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</si>
  <si>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</si>
  <si>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</si>
  <si>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</si>
  <si>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</si>
  <si>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</si>
  <si>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</si>
  <si>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</si>
  <si>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</si>
  <si>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</si>
  <si>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</si>
  <si>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</si>
  <si>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</si>
  <si>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</si>
  <si>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</si>
  <si>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</si>
  <si>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</si>
  <si>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</si>
  <si>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EXPENSES</t>
  </si>
  <si>
    <t>01.01.2022 -31.03.2022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</si>
</sst>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20" xfId="0" applyNumberFormat="1" applyFont="1" applyBorder="1" applyAlignment="1" applyProtection="1">
      <alignment vertical="top" wrapText="1"/>
      <protection/>
    </xf>
    <xf numFmtId="3" fontId="12" fillId="0" borderId="32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34" borderId="12" xfId="55" applyNumberFormat="1" applyFont="1" applyFill="1" applyBorder="1" applyAlignment="1" applyProtection="1">
      <alignment vertical="center"/>
      <protection locked="0"/>
    </xf>
    <xf numFmtId="3" fontId="12" fillId="34" borderId="12" xfId="55" applyNumberFormat="1" applyFont="1" applyFill="1" applyBorder="1" applyAlignment="1" applyProtection="1">
      <alignment vertical="top"/>
      <protection locked="0"/>
    </xf>
    <xf numFmtId="0" fontId="19" fillId="38" borderId="21" xfId="0" applyFont="1" applyFill="1" applyBorder="1" applyAlignment="1" applyProtection="1">
      <alignment vertical="top"/>
      <protection/>
    </xf>
    <xf numFmtId="0" fontId="11" fillId="0" borderId="0" xfId="55" applyFont="1" applyFill="1" applyBorder="1" applyAlignment="1" applyProtection="1">
      <alignment vertical="top" wrapText="1"/>
      <protection locked="0"/>
    </xf>
    <xf numFmtId="3" fontId="11" fillId="34" borderId="12" xfId="55" applyNumberFormat="1" applyFont="1" applyFill="1" applyBorder="1" applyAlignment="1" applyProtection="1">
      <alignment vertical="top"/>
      <protection locked="0"/>
    </xf>
    <xf numFmtId="0" fontId="11" fillId="0" borderId="12" xfId="55" applyFont="1" applyBorder="1" applyAlignment="1" applyProtection="1">
      <alignment horizontal="center" vertical="center" wrapText="1"/>
      <protection locked="0"/>
    </xf>
    <xf numFmtId="3" fontId="11" fillId="34" borderId="33" xfId="55" applyNumberFormat="1" applyFont="1" applyFill="1" applyBorder="1" applyAlignment="1" applyProtection="1">
      <alignment vertical="top"/>
      <protection locked="0"/>
    </xf>
    <xf numFmtId="3" fontId="13" fillId="34" borderId="12" xfId="55" applyNumberFormat="1" applyFont="1" applyFill="1" applyBorder="1" applyAlignment="1" applyProtection="1">
      <alignment vertical="center"/>
      <protection locked="0"/>
    </xf>
    <xf numFmtId="3" fontId="13" fillId="34" borderId="33" xfId="55" applyNumberFormat="1" applyFont="1" applyFill="1" applyBorder="1" applyAlignment="1" applyProtection="1">
      <alignment vertical="center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E22" sqref="E22"/>
    </sheetView>
  </sheetViews>
  <sheetFormatPr defaultColWidth="9.28125" defaultRowHeight="12.75"/>
  <cols>
    <col min="1" max="1" width="53.28125" style="10" customWidth="1"/>
    <col min="2" max="2" width="9.8515625" style="99" customWidth="1"/>
    <col min="3" max="3" width="12.28125" style="99" customWidth="1"/>
    <col min="4" max="4" width="14.00390625" style="99" customWidth="1"/>
    <col min="5" max="5" width="42.8515625" style="10" customWidth="1"/>
    <col min="6" max="6" width="11.57421875" style="124" customWidth="1"/>
    <col min="7" max="7" width="11.57421875" style="99" customWidth="1"/>
    <col min="8" max="8" width="11.57421875" style="125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218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6" t="s">
        <v>2</v>
      </c>
    </row>
    <row r="4" spans="1:8" ht="31.5">
      <c r="A4" s="229" t="s">
        <v>3</v>
      </c>
      <c r="B4" s="79"/>
      <c r="C4" s="79"/>
      <c r="D4" s="79"/>
      <c r="E4" s="52" t="s">
        <v>393</v>
      </c>
      <c r="H4" s="84" t="s">
        <v>148</v>
      </c>
    </row>
    <row r="5" spans="1:8" ht="16.5" thickBot="1">
      <c r="A5" s="82"/>
      <c r="B5" s="82"/>
      <c r="C5" s="83"/>
      <c r="D5" s="84"/>
      <c r="E5" s="84"/>
      <c r="H5" s="84"/>
    </row>
    <row r="6" spans="1:8" ht="31.5">
      <c r="A6" s="192" t="s">
        <v>4</v>
      </c>
      <c r="B6" s="85" t="s">
        <v>5</v>
      </c>
      <c r="C6" s="86" t="s">
        <v>6</v>
      </c>
      <c r="D6" s="86" t="s">
        <v>7</v>
      </c>
      <c r="E6" s="173" t="s">
        <v>8</v>
      </c>
      <c r="F6" s="85" t="s">
        <v>5</v>
      </c>
      <c r="G6" s="86" t="s">
        <v>6</v>
      </c>
      <c r="H6" s="86" t="s">
        <v>7</v>
      </c>
    </row>
    <row r="7" spans="1:8" ht="15.75">
      <c r="A7" s="168" t="s">
        <v>203</v>
      </c>
      <c r="B7" s="87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.75">
      <c r="A8" s="187" t="s">
        <v>9</v>
      </c>
      <c r="B8" s="59"/>
      <c r="C8" s="88"/>
      <c r="D8" s="89"/>
      <c r="E8" s="175" t="s">
        <v>87</v>
      </c>
      <c r="F8" s="137"/>
      <c r="G8" s="138"/>
      <c r="H8" s="158"/>
    </row>
    <row r="9" spans="1:8" ht="15.75">
      <c r="A9" s="188" t="s">
        <v>10</v>
      </c>
      <c r="B9" s="90"/>
      <c r="C9" s="88"/>
      <c r="D9" s="89"/>
      <c r="E9" s="176" t="s">
        <v>88</v>
      </c>
      <c r="F9" s="139"/>
      <c r="G9" s="160"/>
      <c r="H9" s="159"/>
    </row>
    <row r="10" spans="1:8" ht="15.75">
      <c r="A10" s="188" t="s">
        <v>11</v>
      </c>
      <c r="B10" s="53" t="s">
        <v>209</v>
      </c>
      <c r="C10" s="227">
        <v>51466</v>
      </c>
      <c r="D10" s="227">
        <v>53605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.75">
      <c r="A11" s="188" t="s">
        <v>12</v>
      </c>
      <c r="B11" s="53" t="s">
        <v>210</v>
      </c>
      <c r="C11" s="227">
        <f>43748+12</f>
        <v>43760</v>
      </c>
      <c r="D11" s="227">
        <v>46554</v>
      </c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.75">
      <c r="A12" s="188" t="s">
        <v>13</v>
      </c>
      <c r="B12" s="53" t="s">
        <v>211</v>
      </c>
      <c r="C12" s="227">
        <v>2823</v>
      </c>
      <c r="D12" s="227">
        <v>2966</v>
      </c>
      <c r="E12" s="176" t="s">
        <v>91</v>
      </c>
      <c r="F12" s="61" t="s">
        <v>281</v>
      </c>
      <c r="G12" s="162"/>
      <c r="H12" s="162"/>
    </row>
    <row r="13" spans="1:8" ht="15.75">
      <c r="A13" s="188" t="s">
        <v>14</v>
      </c>
      <c r="B13" s="53" t="s">
        <v>212</v>
      </c>
      <c r="C13" s="227">
        <v>19821</v>
      </c>
      <c r="D13" s="227">
        <v>20169</v>
      </c>
      <c r="E13" s="177" t="s">
        <v>92</v>
      </c>
      <c r="F13" s="61" t="s">
        <v>282</v>
      </c>
      <c r="G13" s="163"/>
      <c r="H13" s="163"/>
    </row>
    <row r="14" spans="1:8" ht="15.75">
      <c r="A14" s="188" t="s">
        <v>15</v>
      </c>
      <c r="B14" s="53" t="s">
        <v>213</v>
      </c>
      <c r="C14" s="227">
        <f>3738+1298</f>
        <v>5036</v>
      </c>
      <c r="D14" s="227">
        <v>4953</v>
      </c>
      <c r="E14" s="177" t="s">
        <v>93</v>
      </c>
      <c r="F14" s="61" t="s">
        <v>283</v>
      </c>
      <c r="G14" s="163"/>
      <c r="H14" s="163"/>
    </row>
    <row r="15" spans="1:8" ht="15.75">
      <c r="A15" s="188" t="s">
        <v>16</v>
      </c>
      <c r="B15" s="54" t="s">
        <v>214</v>
      </c>
      <c r="C15" s="227">
        <v>12</v>
      </c>
      <c r="D15" s="227"/>
      <c r="E15" s="177" t="s">
        <v>94</v>
      </c>
      <c r="F15" s="61" t="s">
        <v>284</v>
      </c>
      <c r="G15" s="163"/>
      <c r="H15" s="163"/>
    </row>
    <row r="16" spans="1:18" ht="15.75">
      <c r="A16" s="188" t="s">
        <v>17</v>
      </c>
      <c r="B16" s="53" t="s">
        <v>215</v>
      </c>
      <c r="C16" s="227">
        <v>3404</v>
      </c>
      <c r="D16" s="227">
        <v>2804</v>
      </c>
      <c r="E16" s="177" t="s">
        <v>95</v>
      </c>
      <c r="F16" s="62" t="s">
        <v>285</v>
      </c>
      <c r="G16" s="144">
        <f>G10+G13+G14+G15</f>
        <v>18359</v>
      </c>
      <c r="H16" s="14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88" t="s">
        <v>205</v>
      </c>
      <c r="B17" s="53" t="s">
        <v>216</v>
      </c>
      <c r="C17" s="227">
        <v>2858</v>
      </c>
      <c r="D17" s="227">
        <v>2887</v>
      </c>
      <c r="E17" s="176" t="s">
        <v>96</v>
      </c>
      <c r="F17" s="63"/>
      <c r="G17" s="150"/>
      <c r="H17" s="220"/>
    </row>
    <row r="18" spans="1:15" ht="15.75">
      <c r="A18" s="188" t="s">
        <v>18</v>
      </c>
      <c r="B18" s="55" t="s">
        <v>217</v>
      </c>
      <c r="C18" s="143">
        <f>SUM(C10:C17)</f>
        <v>129180</v>
      </c>
      <c r="D18" s="143">
        <f>SUM(D10:D17)</f>
        <v>133938</v>
      </c>
      <c r="E18" s="176" t="s">
        <v>97</v>
      </c>
      <c r="F18" s="61" t="s">
        <v>286</v>
      </c>
      <c r="G18" s="227">
        <v>14491</v>
      </c>
      <c r="H18" s="161">
        <v>14491</v>
      </c>
      <c r="I18" s="3"/>
      <c r="J18" s="3"/>
      <c r="K18" s="3"/>
      <c r="L18" s="3"/>
      <c r="M18" s="3"/>
      <c r="N18" s="3"/>
      <c r="O18" s="3"/>
    </row>
    <row r="19" spans="1:8" ht="15.75">
      <c r="A19" s="188" t="s">
        <v>19</v>
      </c>
      <c r="B19" s="55" t="s">
        <v>218</v>
      </c>
      <c r="C19" s="230">
        <v>90826</v>
      </c>
      <c r="D19" s="232">
        <v>86673</v>
      </c>
      <c r="E19" s="176" t="s">
        <v>98</v>
      </c>
      <c r="F19" s="61" t="s">
        <v>287</v>
      </c>
      <c r="G19" s="164">
        <v>18913</v>
      </c>
      <c r="H19" s="164">
        <v>21763</v>
      </c>
    </row>
    <row r="20" spans="1:18" ht="15.75">
      <c r="A20" s="188" t="s">
        <v>20</v>
      </c>
      <c r="B20" s="56" t="s">
        <v>219</v>
      </c>
      <c r="C20" s="127"/>
      <c r="D20" s="127"/>
      <c r="E20" s="178" t="s">
        <v>99</v>
      </c>
      <c r="F20" s="61" t="s">
        <v>288</v>
      </c>
      <c r="G20" s="165">
        <f>SUM(G21:G23)</f>
        <v>5936</v>
      </c>
      <c r="H20" s="165">
        <f>SUM(H21:H23)</f>
        <v>5936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188" t="s">
        <v>21</v>
      </c>
      <c r="B21" s="53"/>
      <c r="C21" s="144"/>
      <c r="D21" s="144"/>
      <c r="E21" s="177" t="s">
        <v>100</v>
      </c>
      <c r="F21" s="61" t="s">
        <v>289</v>
      </c>
      <c r="G21" s="161">
        <v>5936</v>
      </c>
      <c r="H21" s="161">
        <v>5936</v>
      </c>
    </row>
    <row r="22" spans="1:13" ht="15.75">
      <c r="A22" s="188" t="s">
        <v>22</v>
      </c>
      <c r="B22" s="53" t="s">
        <v>220</v>
      </c>
      <c r="C22" s="227">
        <v>102</v>
      </c>
      <c r="D22" s="227">
        <v>104</v>
      </c>
      <c r="E22" s="179" t="s">
        <v>101</v>
      </c>
      <c r="F22" s="61" t="s">
        <v>290</v>
      </c>
      <c r="G22" s="161"/>
      <c r="H22" s="161"/>
      <c r="M22" s="5"/>
    </row>
    <row r="23" spans="1:8" ht="15.75">
      <c r="A23" s="188" t="s">
        <v>23</v>
      </c>
      <c r="B23" s="53" t="s">
        <v>221</v>
      </c>
      <c r="C23" s="227">
        <v>685</v>
      </c>
      <c r="D23" s="227">
        <v>838</v>
      </c>
      <c r="E23" s="176" t="s">
        <v>102</v>
      </c>
      <c r="F23" s="61" t="s">
        <v>291</v>
      </c>
      <c r="G23" s="161"/>
      <c r="H23" s="161"/>
    </row>
    <row r="24" spans="1:18" ht="15.75">
      <c r="A24" s="188" t="s">
        <v>24</v>
      </c>
      <c r="B24" s="53" t="s">
        <v>222</v>
      </c>
      <c r="C24" s="227"/>
      <c r="D24" s="227"/>
      <c r="E24" s="179" t="s">
        <v>103</v>
      </c>
      <c r="F24" s="62" t="s">
        <v>292</v>
      </c>
      <c r="G24" s="144">
        <f>G18+G19+G20</f>
        <v>39340</v>
      </c>
      <c r="H24" s="144">
        <f>H18+H19+H20</f>
        <v>42190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88" t="s">
        <v>25</v>
      </c>
      <c r="B25" s="53" t="s">
        <v>223</v>
      </c>
      <c r="C25" s="227">
        <v>62</v>
      </c>
      <c r="D25" s="227">
        <v>66</v>
      </c>
      <c r="E25" s="176" t="s">
        <v>104</v>
      </c>
      <c r="F25" s="63"/>
      <c r="G25" s="150"/>
      <c r="H25" s="220"/>
    </row>
    <row r="26" spans="1:18" ht="15.75">
      <c r="A26" s="188" t="s">
        <v>26</v>
      </c>
      <c r="B26" s="56" t="s">
        <v>224</v>
      </c>
      <c r="C26" s="143">
        <f>SUM(C22:C25)</f>
        <v>849</v>
      </c>
      <c r="D26" s="143">
        <f>SUM(D22:D25)</f>
        <v>1008</v>
      </c>
      <c r="E26" s="179" t="s">
        <v>105</v>
      </c>
      <c r="F26" s="61" t="s">
        <v>293</v>
      </c>
      <c r="G26" s="144">
        <f>SUM(G27:G29)</f>
        <v>168942</v>
      </c>
      <c r="H26" s="144">
        <f>SUM(H27:H29)</f>
        <v>175433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188"/>
      <c r="B27" s="53"/>
      <c r="C27" s="144"/>
      <c r="D27" s="144"/>
      <c r="E27" s="176" t="s">
        <v>106</v>
      </c>
      <c r="F27" s="61" t="s">
        <v>294</v>
      </c>
      <c r="G27" s="161">
        <v>168942</v>
      </c>
      <c r="H27" s="161">
        <v>175433</v>
      </c>
    </row>
    <row r="28" spans="1:13" ht="15.75">
      <c r="A28" s="188" t="s">
        <v>27</v>
      </c>
      <c r="B28" s="53"/>
      <c r="C28" s="144"/>
      <c r="D28" s="144"/>
      <c r="E28" s="178" t="s">
        <v>107</v>
      </c>
      <c r="F28" s="61" t="s">
        <v>295</v>
      </c>
      <c r="G28" s="163"/>
      <c r="H28" s="163"/>
      <c r="M28" s="5"/>
    </row>
    <row r="29" spans="1:8" ht="31.5">
      <c r="A29" s="188" t="s">
        <v>28</v>
      </c>
      <c r="B29" s="53" t="s">
        <v>225</v>
      </c>
      <c r="C29" s="127"/>
      <c r="D29" s="127"/>
      <c r="E29" s="176" t="s">
        <v>108</v>
      </c>
      <c r="F29" s="61" t="s">
        <v>296</v>
      </c>
      <c r="G29" s="164"/>
      <c r="H29" s="164"/>
    </row>
    <row r="30" spans="1:13" ht="15.75">
      <c r="A30" s="188" t="s">
        <v>29</v>
      </c>
      <c r="B30" s="53" t="s">
        <v>226</v>
      </c>
      <c r="C30" s="145"/>
      <c r="D30" s="145"/>
      <c r="E30" s="179" t="s">
        <v>109</v>
      </c>
      <c r="F30" s="61" t="s">
        <v>297</v>
      </c>
      <c r="G30" s="161">
        <v>6041</v>
      </c>
      <c r="H30" s="161"/>
      <c r="M30" s="5"/>
    </row>
    <row r="31" spans="1:15" ht="15.75">
      <c r="A31" s="188" t="s">
        <v>30</v>
      </c>
      <c r="B31" s="56" t="s">
        <v>227</v>
      </c>
      <c r="C31" s="143">
        <f>C29+C30</f>
        <v>0</v>
      </c>
      <c r="D31" s="143">
        <f>D29+D30</f>
        <v>0</v>
      </c>
      <c r="E31" s="177" t="s">
        <v>110</v>
      </c>
      <c r="F31" s="61" t="s">
        <v>298</v>
      </c>
      <c r="G31" s="193"/>
      <c r="H31" s="193">
        <v>-8921</v>
      </c>
      <c r="I31" s="3"/>
      <c r="J31" s="3"/>
      <c r="K31" s="3"/>
      <c r="L31" s="3"/>
      <c r="M31" s="3"/>
      <c r="N31" s="3"/>
      <c r="O31" s="3"/>
    </row>
    <row r="32" spans="1:18" ht="15.75">
      <c r="A32" s="188" t="s">
        <v>31</v>
      </c>
      <c r="B32" s="54"/>
      <c r="C32" s="144"/>
      <c r="D32" s="144"/>
      <c r="E32" s="179" t="s">
        <v>111</v>
      </c>
      <c r="F32" s="62" t="s">
        <v>299</v>
      </c>
      <c r="G32" s="144">
        <f>G26+G30+G31</f>
        <v>174983</v>
      </c>
      <c r="H32" s="144">
        <f>H26+H30+H31</f>
        <v>166512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188" t="s">
        <v>32</v>
      </c>
      <c r="B33" s="54" t="s">
        <v>228</v>
      </c>
      <c r="C33" s="143">
        <f>SUM(C34:C37)</f>
        <v>39</v>
      </c>
      <c r="D33" s="143">
        <f>SUM(D34:D37)</f>
        <v>39</v>
      </c>
      <c r="E33" s="176"/>
      <c r="F33" s="64"/>
      <c r="G33" s="151"/>
      <c r="H33" s="221"/>
      <c r="I33" s="3"/>
      <c r="J33" s="3"/>
      <c r="K33" s="3"/>
      <c r="L33" s="3"/>
      <c r="M33" s="3"/>
      <c r="N33" s="3"/>
    </row>
    <row r="34" spans="1:8" ht="15.75">
      <c r="A34" s="188" t="s">
        <v>33</v>
      </c>
      <c r="B34" s="53" t="s">
        <v>229</v>
      </c>
      <c r="C34" s="127"/>
      <c r="D34" s="127"/>
      <c r="E34" s="180"/>
      <c r="F34" s="65"/>
      <c r="G34" s="152"/>
      <c r="H34" s="222"/>
    </row>
    <row r="35" spans="1:18" ht="15.75">
      <c r="A35" s="188" t="s">
        <v>34</v>
      </c>
      <c r="B35" s="53" t="s">
        <v>230</v>
      </c>
      <c r="C35" s="127"/>
      <c r="D35" s="127"/>
      <c r="E35" s="176" t="s">
        <v>112</v>
      </c>
      <c r="F35" s="66" t="s">
        <v>300</v>
      </c>
      <c r="G35" s="144">
        <f>G24+G16+G32</f>
        <v>232682</v>
      </c>
      <c r="H35" s="144">
        <f>H24+H16+H32</f>
        <v>227061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188" t="s">
        <v>35</v>
      </c>
      <c r="B36" s="53" t="s">
        <v>231</v>
      </c>
      <c r="C36" s="127"/>
      <c r="D36" s="127"/>
      <c r="E36" s="176"/>
      <c r="F36" s="64"/>
      <c r="G36" s="151"/>
      <c r="H36" s="221"/>
      <c r="M36" s="5"/>
    </row>
    <row r="37" spans="1:8" ht="15.75">
      <c r="A37" s="188" t="s">
        <v>36</v>
      </c>
      <c r="B37" s="53" t="s">
        <v>232</v>
      </c>
      <c r="C37" s="127">
        <v>39</v>
      </c>
      <c r="D37" s="127">
        <v>39</v>
      </c>
      <c r="E37" s="181"/>
      <c r="F37" s="65"/>
      <c r="G37" s="152"/>
      <c r="H37" s="222"/>
    </row>
    <row r="38" spans="1:15" ht="15.75">
      <c r="A38" s="188" t="s">
        <v>37</v>
      </c>
      <c r="B38" s="57" t="s">
        <v>233</v>
      </c>
      <c r="C38" s="146">
        <f>C39+C40+C42</f>
        <v>0</v>
      </c>
      <c r="D38" s="146">
        <f>D39+D40+D42</f>
        <v>0</v>
      </c>
      <c r="E38" s="182" t="s">
        <v>113</v>
      </c>
      <c r="F38" s="66" t="s">
        <v>301</v>
      </c>
      <c r="G38" s="164">
        <v>11431</v>
      </c>
      <c r="H38" s="164">
        <v>10996</v>
      </c>
      <c r="I38" s="3"/>
      <c r="J38" s="3"/>
      <c r="K38" s="3"/>
      <c r="L38" s="3"/>
      <c r="M38" s="4"/>
      <c r="N38" s="3"/>
      <c r="O38" s="3"/>
    </row>
    <row r="39" spans="1:8" ht="15.75">
      <c r="A39" s="188" t="s">
        <v>38</v>
      </c>
      <c r="B39" s="57" t="s">
        <v>234</v>
      </c>
      <c r="C39" s="127"/>
      <c r="D39" s="127"/>
      <c r="E39" s="177"/>
      <c r="F39" s="64"/>
      <c r="G39" s="151"/>
      <c r="H39" s="221"/>
    </row>
    <row r="40" spans="1:8" ht="15.75">
      <c r="A40" s="188" t="s">
        <v>39</v>
      </c>
      <c r="B40" s="57" t="s">
        <v>235</v>
      </c>
      <c r="C40" s="127"/>
      <c r="D40" s="127"/>
      <c r="E40" s="182" t="s">
        <v>126</v>
      </c>
      <c r="F40" s="67"/>
      <c r="G40" s="153"/>
      <c r="H40" s="223"/>
    </row>
    <row r="41" spans="1:8" ht="15.75">
      <c r="A41" s="188" t="s">
        <v>40</v>
      </c>
      <c r="B41" s="57" t="s">
        <v>236</v>
      </c>
      <c r="C41" s="147"/>
      <c r="D41" s="147"/>
      <c r="E41" s="176" t="s">
        <v>114</v>
      </c>
      <c r="F41" s="65"/>
      <c r="G41" s="152"/>
      <c r="H41" s="222"/>
    </row>
    <row r="42" spans="1:13" ht="15.75">
      <c r="A42" s="188" t="s">
        <v>41</v>
      </c>
      <c r="B42" s="57" t="s">
        <v>237</v>
      </c>
      <c r="C42" s="127"/>
      <c r="D42" s="127"/>
      <c r="E42" s="177" t="s">
        <v>115</v>
      </c>
      <c r="F42" s="61" t="s">
        <v>302</v>
      </c>
      <c r="G42" s="161"/>
      <c r="H42" s="161"/>
      <c r="M42" s="5"/>
    </row>
    <row r="43" spans="1:8" ht="15.75">
      <c r="A43" s="188" t="s">
        <v>42</v>
      </c>
      <c r="B43" s="57" t="s">
        <v>238</v>
      </c>
      <c r="C43" s="127"/>
      <c r="D43" s="127"/>
      <c r="E43" s="183" t="s">
        <v>116</v>
      </c>
      <c r="F43" s="61" t="s">
        <v>303</v>
      </c>
      <c r="G43" s="227">
        <f>1529+468</f>
        <v>1997</v>
      </c>
      <c r="H43" s="227">
        <v>2412</v>
      </c>
    </row>
    <row r="44" spans="1:15" ht="15.75">
      <c r="A44" s="188" t="s">
        <v>43</v>
      </c>
      <c r="B44" s="55" t="s">
        <v>239</v>
      </c>
      <c r="C44" s="143">
        <f>C33+C38+C43</f>
        <v>39</v>
      </c>
      <c r="D44" s="143">
        <f>D33+D38+D43</f>
        <v>39</v>
      </c>
      <c r="E44" s="178" t="s">
        <v>117</v>
      </c>
      <c r="F44" s="61" t="s">
        <v>304</v>
      </c>
      <c r="G44" s="227"/>
      <c r="H44" s="161"/>
      <c r="I44" s="3"/>
      <c r="J44" s="3"/>
      <c r="K44" s="3"/>
      <c r="L44" s="3"/>
      <c r="M44" s="4"/>
      <c r="N44" s="3"/>
      <c r="O44" s="3"/>
    </row>
    <row r="45" spans="1:8" ht="15.75">
      <c r="A45" s="188" t="s">
        <v>44</v>
      </c>
      <c r="B45" s="53"/>
      <c r="C45" s="144"/>
      <c r="D45" s="144"/>
      <c r="E45" s="176" t="s">
        <v>66</v>
      </c>
      <c r="F45" s="61" t="s">
        <v>305</v>
      </c>
      <c r="G45" s="227"/>
      <c r="H45" s="161"/>
    </row>
    <row r="46" spans="1:13" ht="15.75">
      <c r="A46" s="188" t="s">
        <v>45</v>
      </c>
      <c r="B46" s="53" t="s">
        <v>240</v>
      </c>
      <c r="C46" s="127">
        <v>0</v>
      </c>
      <c r="D46" s="127"/>
      <c r="E46" s="178" t="s">
        <v>118</v>
      </c>
      <c r="F46" s="61" t="s">
        <v>306</v>
      </c>
      <c r="G46" s="227"/>
      <c r="H46" s="161"/>
      <c r="M46" s="5"/>
    </row>
    <row r="47" spans="1:8" ht="15.75">
      <c r="A47" s="188" t="s">
        <v>46</v>
      </c>
      <c r="B47" s="54" t="s">
        <v>241</v>
      </c>
      <c r="C47" s="127"/>
      <c r="D47" s="127"/>
      <c r="E47" s="176" t="s">
        <v>119</v>
      </c>
      <c r="F47" s="61" t="s">
        <v>307</v>
      </c>
      <c r="G47" s="227">
        <f>573+97+918</f>
        <v>1588</v>
      </c>
      <c r="H47" s="227">
        <v>1576</v>
      </c>
    </row>
    <row r="48" spans="1:18" ht="15.75">
      <c r="A48" s="188" t="s">
        <v>47</v>
      </c>
      <c r="B48" s="53" t="s">
        <v>242</v>
      </c>
      <c r="C48" s="127"/>
      <c r="D48" s="127"/>
      <c r="E48" s="178" t="s">
        <v>120</v>
      </c>
      <c r="F48" s="62" t="s">
        <v>308</v>
      </c>
      <c r="G48" s="144">
        <f>SUM(G42:G47)</f>
        <v>3585</v>
      </c>
      <c r="H48" s="144">
        <f>SUM(H42:H47)</f>
        <v>3988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188" t="s">
        <v>48</v>
      </c>
      <c r="B49" s="53" t="s">
        <v>243</v>
      </c>
      <c r="C49" s="127">
        <v>481</v>
      </c>
      <c r="D49" s="127">
        <v>570</v>
      </c>
      <c r="E49" s="176"/>
      <c r="F49" s="61"/>
      <c r="G49" s="144"/>
      <c r="H49" s="144"/>
    </row>
    <row r="50" spans="1:15" ht="15.75">
      <c r="A50" s="188" t="s">
        <v>49</v>
      </c>
      <c r="B50" s="55" t="s">
        <v>244</v>
      </c>
      <c r="C50" s="143">
        <f>SUM(C46:C49)</f>
        <v>481</v>
      </c>
      <c r="D50" s="143">
        <f>SUM(D46:D49)</f>
        <v>570</v>
      </c>
      <c r="E50" s="178" t="s">
        <v>121</v>
      </c>
      <c r="F50" s="62" t="s">
        <v>309</v>
      </c>
      <c r="G50" s="161"/>
      <c r="H50" s="161"/>
      <c r="I50" s="3"/>
      <c r="J50" s="3"/>
      <c r="K50" s="3"/>
      <c r="L50" s="3"/>
      <c r="M50" s="3"/>
      <c r="N50" s="3"/>
      <c r="O50" s="3"/>
    </row>
    <row r="51" spans="1:8" ht="15.75">
      <c r="A51" s="188" t="s">
        <v>2</v>
      </c>
      <c r="B51" s="55"/>
      <c r="C51" s="144"/>
      <c r="D51" s="144"/>
      <c r="E51" s="176" t="s">
        <v>122</v>
      </c>
      <c r="F51" s="62" t="s">
        <v>310</v>
      </c>
      <c r="G51" s="161"/>
      <c r="H51" s="161"/>
    </row>
    <row r="52" spans="1:8" ht="15.75">
      <c r="A52" s="188" t="s">
        <v>50</v>
      </c>
      <c r="B52" s="55" t="s">
        <v>245</v>
      </c>
      <c r="C52" s="127"/>
      <c r="D52" s="127"/>
      <c r="E52" s="176" t="s">
        <v>123</v>
      </c>
      <c r="F52" s="62" t="s">
        <v>311</v>
      </c>
      <c r="G52" s="227">
        <v>4120</v>
      </c>
      <c r="H52" s="227">
        <v>4506</v>
      </c>
    </row>
    <row r="53" spans="1:8" ht="15.75">
      <c r="A53" s="188" t="s">
        <v>51</v>
      </c>
      <c r="B53" s="55" t="s">
        <v>246</v>
      </c>
      <c r="C53" s="127"/>
      <c r="D53" s="127"/>
      <c r="E53" s="176" t="s">
        <v>124</v>
      </c>
      <c r="F53" s="62" t="s">
        <v>312</v>
      </c>
      <c r="G53" s="161">
        <v>45</v>
      </c>
      <c r="H53" s="161">
        <v>51</v>
      </c>
    </row>
    <row r="54" spans="1:18" ht="15.75">
      <c r="A54" s="189" t="s">
        <v>52</v>
      </c>
      <c r="B54" s="58" t="s">
        <v>247</v>
      </c>
      <c r="C54" s="143">
        <f>C18+C19+C20+C26+C31+C44+C50+C52+C53</f>
        <v>221375</v>
      </c>
      <c r="D54" s="143">
        <f>D18+D19+D20+D26+D31+D44+D50+D52+D53</f>
        <v>222228</v>
      </c>
      <c r="E54" s="176" t="s">
        <v>125</v>
      </c>
      <c r="F54" s="66" t="s">
        <v>313</v>
      </c>
      <c r="G54" s="144">
        <f>G48+G50+G51+G52+G53</f>
        <v>7750</v>
      </c>
      <c r="H54" s="144">
        <f>H48+H50+H51+H52+H53</f>
        <v>8545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190" t="s">
        <v>53</v>
      </c>
      <c r="B55" s="54"/>
      <c r="C55" s="144"/>
      <c r="D55" s="144"/>
      <c r="E55" s="176"/>
      <c r="F55" s="66"/>
      <c r="G55" s="144"/>
      <c r="H55" s="144"/>
    </row>
    <row r="56" spans="1:13" ht="15.75">
      <c r="A56" s="188" t="s">
        <v>54</v>
      </c>
      <c r="B56" s="53"/>
      <c r="C56" s="144"/>
      <c r="D56" s="144"/>
      <c r="E56" s="184" t="s">
        <v>127</v>
      </c>
      <c r="F56" s="66"/>
      <c r="G56" s="144"/>
      <c r="H56" s="144"/>
      <c r="M56" s="5"/>
    </row>
    <row r="57" spans="1:8" ht="15.75">
      <c r="A57" s="188" t="s">
        <v>55</v>
      </c>
      <c r="B57" s="53" t="s">
        <v>248</v>
      </c>
      <c r="C57" s="227">
        <v>2746</v>
      </c>
      <c r="D57" s="227">
        <v>2863</v>
      </c>
      <c r="E57" s="176" t="s">
        <v>128</v>
      </c>
      <c r="F57" s="61"/>
      <c r="G57" s="144"/>
      <c r="H57" s="144"/>
    </row>
    <row r="58" spans="1:13" ht="15.75">
      <c r="A58" s="188" t="s">
        <v>56</v>
      </c>
      <c r="B58" s="53" t="s">
        <v>249</v>
      </c>
      <c r="C58" s="227">
        <v>1307</v>
      </c>
      <c r="D58" s="227">
        <v>1300</v>
      </c>
      <c r="E58" s="178" t="s">
        <v>129</v>
      </c>
      <c r="F58" s="61" t="s">
        <v>314</v>
      </c>
      <c r="G58" s="227">
        <f>30932+900</f>
        <v>31832</v>
      </c>
      <c r="H58" s="227">
        <v>35139</v>
      </c>
      <c r="M58" s="5"/>
    </row>
    <row r="59" spans="1:8" ht="15.75">
      <c r="A59" s="188" t="s">
        <v>57</v>
      </c>
      <c r="B59" s="53" t="s">
        <v>250</v>
      </c>
      <c r="C59" s="227">
        <v>51507</v>
      </c>
      <c r="D59" s="227">
        <v>42923</v>
      </c>
      <c r="E59" s="176" t="s">
        <v>130</v>
      </c>
      <c r="F59" s="61" t="s">
        <v>315</v>
      </c>
      <c r="G59" s="161"/>
      <c r="H59" s="161"/>
    </row>
    <row r="60" spans="1:18" ht="15.75">
      <c r="A60" s="188" t="s">
        <v>58</v>
      </c>
      <c r="B60" s="54" t="s">
        <v>251</v>
      </c>
      <c r="C60" s="227">
        <v>138</v>
      </c>
      <c r="D60" s="227">
        <v>127</v>
      </c>
      <c r="E60" s="177" t="s">
        <v>131</v>
      </c>
      <c r="F60" s="61" t="s">
        <v>316</v>
      </c>
      <c r="G60" s="144">
        <f>SUM(G61:G67)</f>
        <v>48668</v>
      </c>
      <c r="H60" s="144">
        <f>SUM(H61:H67)</f>
        <v>52155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188" t="s">
        <v>59</v>
      </c>
      <c r="B61" s="54" t="s">
        <v>252</v>
      </c>
      <c r="C61" s="227"/>
      <c r="D61" s="227"/>
      <c r="E61" s="177" t="s">
        <v>134</v>
      </c>
      <c r="F61" s="61" t="s">
        <v>317</v>
      </c>
      <c r="G61" s="227"/>
      <c r="H61" s="227"/>
    </row>
    <row r="62" spans="1:13" ht="15.75">
      <c r="A62" s="188" t="s">
        <v>60</v>
      </c>
      <c r="B62" s="53" t="s">
        <v>253</v>
      </c>
      <c r="C62" s="227"/>
      <c r="D62" s="227"/>
      <c r="E62" s="176" t="s">
        <v>132</v>
      </c>
      <c r="F62" s="61" t="s">
        <v>318</v>
      </c>
      <c r="G62" s="227"/>
      <c r="H62" s="227"/>
      <c r="M62" s="5"/>
    </row>
    <row r="63" spans="1:15" ht="15.75">
      <c r="A63" s="188" t="s">
        <v>61</v>
      </c>
      <c r="B63" s="55" t="s">
        <v>254</v>
      </c>
      <c r="C63" s="143">
        <f>SUM(C57:C62)</f>
        <v>55698</v>
      </c>
      <c r="D63" s="143">
        <f>SUM(D57:D62)</f>
        <v>47213</v>
      </c>
      <c r="E63" s="176" t="s">
        <v>133</v>
      </c>
      <c r="F63" s="61" t="s">
        <v>319</v>
      </c>
      <c r="G63" s="227">
        <v>28667</v>
      </c>
      <c r="H63" s="227">
        <v>28167</v>
      </c>
      <c r="I63" s="3"/>
      <c r="J63" s="3"/>
      <c r="K63" s="3"/>
      <c r="L63" s="3"/>
      <c r="M63" s="3"/>
      <c r="N63" s="3"/>
      <c r="O63" s="3"/>
    </row>
    <row r="64" spans="1:8" ht="15.75">
      <c r="A64" s="188"/>
      <c r="B64" s="55"/>
      <c r="C64" s="144"/>
      <c r="D64" s="144"/>
      <c r="E64" s="176" t="s">
        <v>135</v>
      </c>
      <c r="F64" s="61" t="s">
        <v>320</v>
      </c>
      <c r="G64" s="227">
        <v>10661</v>
      </c>
      <c r="H64" s="227">
        <v>14458</v>
      </c>
    </row>
    <row r="65" spans="1:8" ht="15.75">
      <c r="A65" s="188" t="s">
        <v>62</v>
      </c>
      <c r="B65" s="53"/>
      <c r="C65" s="144"/>
      <c r="D65" s="144"/>
      <c r="E65" s="176" t="s">
        <v>136</v>
      </c>
      <c r="F65" s="61" t="s">
        <v>321</v>
      </c>
      <c r="G65" s="227">
        <v>1957</v>
      </c>
      <c r="H65" s="227">
        <v>2024</v>
      </c>
    </row>
    <row r="66" spans="1:8" ht="15.75">
      <c r="A66" s="188" t="s">
        <v>63</v>
      </c>
      <c r="B66" s="53" t="s">
        <v>255</v>
      </c>
      <c r="C66" s="227"/>
      <c r="D66" s="127"/>
      <c r="E66" s="176" t="s">
        <v>137</v>
      </c>
      <c r="F66" s="61" t="s">
        <v>322</v>
      </c>
      <c r="G66" s="227">
        <v>653</v>
      </c>
      <c r="H66" s="227">
        <v>615</v>
      </c>
    </row>
    <row r="67" spans="1:8" ht="15.75">
      <c r="A67" s="188" t="s">
        <v>64</v>
      </c>
      <c r="B67" s="53" t="s">
        <v>256</v>
      </c>
      <c r="C67" s="227">
        <v>47881</v>
      </c>
      <c r="D67" s="227">
        <v>64202</v>
      </c>
      <c r="E67" s="176" t="s">
        <v>138</v>
      </c>
      <c r="F67" s="61" t="s">
        <v>323</v>
      </c>
      <c r="G67" s="227">
        <v>6730</v>
      </c>
      <c r="H67" s="227">
        <v>6891</v>
      </c>
    </row>
    <row r="68" spans="1:8" ht="15.75">
      <c r="A68" s="188" t="s">
        <v>65</v>
      </c>
      <c r="B68" s="53" t="s">
        <v>257</v>
      </c>
      <c r="C68" s="227">
        <v>9682</v>
      </c>
      <c r="D68" s="227">
        <v>3866</v>
      </c>
      <c r="E68" s="178" t="s">
        <v>139</v>
      </c>
      <c r="F68" s="61" t="s">
        <v>324</v>
      </c>
      <c r="G68" s="227">
        <f>13395+215+1030+1048</f>
        <v>15688</v>
      </c>
      <c r="H68" s="227">
        <v>15887</v>
      </c>
    </row>
    <row r="69" spans="1:8" ht="15.75">
      <c r="A69" s="188" t="s">
        <v>66</v>
      </c>
      <c r="B69" s="53" t="s">
        <v>258</v>
      </c>
      <c r="C69" s="227"/>
      <c r="D69" s="227"/>
      <c r="E69" s="176" t="s">
        <v>140</v>
      </c>
      <c r="F69" s="61" t="s">
        <v>325</v>
      </c>
      <c r="G69" s="227">
        <v>1371</v>
      </c>
      <c r="H69" s="227">
        <v>1371</v>
      </c>
    </row>
    <row r="70" spans="1:18" ht="15.75">
      <c r="A70" s="188" t="s">
        <v>67</v>
      </c>
      <c r="B70" s="53" t="s">
        <v>259</v>
      </c>
      <c r="C70" s="227">
        <v>2526</v>
      </c>
      <c r="D70" s="227">
        <v>2334</v>
      </c>
      <c r="E70" s="179" t="s">
        <v>141</v>
      </c>
      <c r="F70" s="68" t="s">
        <v>326</v>
      </c>
      <c r="G70" s="144">
        <f>G58+G59+G60+G68+G69</f>
        <v>97559</v>
      </c>
      <c r="H70" s="144">
        <f>H58+H59+H60+H68+H69</f>
        <v>104552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188" t="s">
        <v>68</v>
      </c>
      <c r="B71" s="53" t="s">
        <v>260</v>
      </c>
      <c r="C71" s="227">
        <v>355</v>
      </c>
      <c r="D71" s="227">
        <v>218</v>
      </c>
      <c r="E71" s="177"/>
      <c r="F71" s="69"/>
      <c r="G71" s="154"/>
      <c r="H71" s="224"/>
    </row>
    <row r="72" spans="1:8" ht="15.75">
      <c r="A72" s="188" t="s">
        <v>69</v>
      </c>
      <c r="B72" s="53" t="s">
        <v>261</v>
      </c>
      <c r="C72" s="227"/>
      <c r="D72" s="227"/>
      <c r="E72" s="185"/>
      <c r="F72" s="70"/>
      <c r="G72" s="155"/>
      <c r="H72" s="225"/>
    </row>
    <row r="73" spans="1:8" ht="15.75">
      <c r="A73" s="188" t="s">
        <v>70</v>
      </c>
      <c r="B73" s="53" t="s">
        <v>262</v>
      </c>
      <c r="C73" s="227">
        <v>4656</v>
      </c>
      <c r="D73" s="227">
        <v>3299</v>
      </c>
      <c r="E73" s="176" t="s">
        <v>142</v>
      </c>
      <c r="F73" s="71" t="s">
        <v>327</v>
      </c>
      <c r="G73" s="161"/>
      <c r="H73" s="161"/>
    </row>
    <row r="74" spans="1:15" ht="15.75">
      <c r="A74" s="188" t="s">
        <v>71</v>
      </c>
      <c r="B74" s="55" t="s">
        <v>263</v>
      </c>
      <c r="C74" s="143">
        <f>SUM(C66:C73)</f>
        <v>65100</v>
      </c>
      <c r="D74" s="143">
        <f>SUM(D66:D73)</f>
        <v>73919</v>
      </c>
      <c r="E74" s="178" t="s">
        <v>122</v>
      </c>
      <c r="F74" s="62" t="s">
        <v>328</v>
      </c>
      <c r="G74" s="161">
        <v>48</v>
      </c>
      <c r="H74" s="161">
        <v>46</v>
      </c>
      <c r="I74" s="3"/>
      <c r="J74" s="3"/>
      <c r="K74" s="3"/>
      <c r="L74" s="3"/>
      <c r="M74" s="3"/>
      <c r="N74" s="3"/>
      <c r="O74" s="3"/>
    </row>
    <row r="75" spans="1:8" ht="15.75">
      <c r="A75" s="188"/>
      <c r="B75" s="53"/>
      <c r="C75" s="144"/>
      <c r="D75" s="144"/>
      <c r="E75" s="176" t="s">
        <v>143</v>
      </c>
      <c r="F75" s="62" t="s">
        <v>329</v>
      </c>
      <c r="G75" s="161"/>
      <c r="H75" s="161"/>
    </row>
    <row r="76" spans="1:13" ht="15.75">
      <c r="A76" s="188" t="s">
        <v>72</v>
      </c>
      <c r="B76" s="53"/>
      <c r="C76" s="144"/>
      <c r="D76" s="144"/>
      <c r="E76" s="176"/>
      <c r="F76" s="72"/>
      <c r="G76" s="156"/>
      <c r="H76" s="156"/>
      <c r="M76" s="5"/>
    </row>
    <row r="77" spans="1:14" ht="15.75">
      <c r="A77" s="188" t="s">
        <v>73</v>
      </c>
      <c r="B77" s="53" t="s">
        <v>264</v>
      </c>
      <c r="C77" s="143">
        <f>SUM(C78:C80)</f>
        <v>0</v>
      </c>
      <c r="D77" s="143">
        <f>SUM(D78:D80)</f>
        <v>0</v>
      </c>
      <c r="E77" s="176"/>
      <c r="F77" s="73"/>
      <c r="G77" s="156"/>
      <c r="H77" s="156"/>
      <c r="I77" s="3"/>
      <c r="J77" s="3"/>
      <c r="K77" s="3"/>
      <c r="L77" s="3"/>
      <c r="M77" s="3"/>
      <c r="N77" s="3"/>
    </row>
    <row r="78" spans="1:18" ht="15.75">
      <c r="A78" s="188" t="s">
        <v>39</v>
      </c>
      <c r="B78" s="53" t="s">
        <v>265</v>
      </c>
      <c r="C78" s="127"/>
      <c r="D78" s="127"/>
      <c r="E78" s="178" t="s">
        <v>144</v>
      </c>
      <c r="F78" s="66" t="s">
        <v>330</v>
      </c>
      <c r="G78" s="166">
        <f>G70+G73+G74+G75</f>
        <v>97607</v>
      </c>
      <c r="H78" s="166">
        <f>H70+H73+H74+H75</f>
        <v>104598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188" t="s">
        <v>74</v>
      </c>
      <c r="B79" s="53" t="s">
        <v>266</v>
      </c>
      <c r="C79" s="127"/>
      <c r="D79" s="127"/>
      <c r="E79" s="176"/>
      <c r="F79" s="74"/>
      <c r="G79" s="157"/>
      <c r="H79" s="157"/>
    </row>
    <row r="80" spans="1:8" ht="15.75">
      <c r="A80" s="188" t="s">
        <v>41</v>
      </c>
      <c r="B80" s="53" t="s">
        <v>267</v>
      </c>
      <c r="C80" s="127"/>
      <c r="D80" s="127"/>
      <c r="E80" s="185"/>
      <c r="F80" s="75"/>
      <c r="G80" s="157"/>
      <c r="H80" s="157"/>
    </row>
    <row r="81" spans="1:8" ht="15.75">
      <c r="A81" s="188" t="s">
        <v>75</v>
      </c>
      <c r="B81" s="53" t="s">
        <v>268</v>
      </c>
      <c r="C81" s="127"/>
      <c r="D81" s="127"/>
      <c r="E81" s="181"/>
      <c r="F81" s="75"/>
      <c r="G81" s="157"/>
      <c r="H81" s="157"/>
    </row>
    <row r="82" spans="1:8" ht="15.75">
      <c r="A82" s="188" t="s">
        <v>76</v>
      </c>
      <c r="B82" s="53" t="s">
        <v>269</v>
      </c>
      <c r="C82" s="161"/>
      <c r="D82" s="148"/>
      <c r="E82" s="185"/>
      <c r="F82" s="75"/>
      <c r="G82" s="157"/>
      <c r="H82" s="157"/>
    </row>
    <row r="83" spans="1:14" ht="15.75">
      <c r="A83" s="188" t="s">
        <v>77</v>
      </c>
      <c r="B83" s="55" t="s">
        <v>270</v>
      </c>
      <c r="C83" s="143">
        <f>C82+C81+C77</f>
        <v>0</v>
      </c>
      <c r="D83" s="143">
        <f>D82+D81+D77</f>
        <v>0</v>
      </c>
      <c r="E83" s="181"/>
      <c r="F83" s="75"/>
      <c r="G83" s="157"/>
      <c r="H83" s="157"/>
      <c r="I83" s="3"/>
      <c r="J83" s="3"/>
      <c r="K83" s="3"/>
      <c r="L83" s="3"/>
      <c r="M83" s="3"/>
      <c r="N83" s="3"/>
    </row>
    <row r="84" spans="1:13" ht="15.75">
      <c r="A84" s="188"/>
      <c r="B84" s="55"/>
      <c r="C84" s="144"/>
      <c r="D84" s="144"/>
      <c r="E84" s="185"/>
      <c r="F84" s="75"/>
      <c r="G84" s="157"/>
      <c r="H84" s="157"/>
      <c r="M84" s="5"/>
    </row>
    <row r="85" spans="1:8" ht="15.75">
      <c r="A85" s="188" t="s">
        <v>78</v>
      </c>
      <c r="B85" s="53"/>
      <c r="C85" s="144"/>
      <c r="D85" s="144"/>
      <c r="E85" s="181"/>
      <c r="F85" s="75"/>
      <c r="G85" s="157"/>
      <c r="H85" s="157"/>
    </row>
    <row r="86" spans="1:13" ht="15.75">
      <c r="A86" s="188" t="s">
        <v>79</v>
      </c>
      <c r="B86" s="53" t="s">
        <v>271</v>
      </c>
      <c r="C86" s="227">
        <v>878</v>
      </c>
      <c r="D86" s="227">
        <v>517</v>
      </c>
      <c r="E86" s="185"/>
      <c r="F86" s="75"/>
      <c r="G86" s="157"/>
      <c r="H86" s="157"/>
      <c r="M86" s="5"/>
    </row>
    <row r="87" spans="1:8" ht="15.75">
      <c r="A87" s="188" t="s">
        <v>80</v>
      </c>
      <c r="B87" s="53" t="s">
        <v>272</v>
      </c>
      <c r="C87" s="227">
        <v>5601</v>
      </c>
      <c r="D87" s="227">
        <v>6756</v>
      </c>
      <c r="E87" s="181"/>
      <c r="F87" s="75"/>
      <c r="G87" s="157"/>
      <c r="H87" s="157"/>
    </row>
    <row r="88" spans="1:13" ht="15.75">
      <c r="A88" s="188" t="s">
        <v>81</v>
      </c>
      <c r="B88" s="53" t="s">
        <v>273</v>
      </c>
      <c r="C88" s="227"/>
      <c r="D88" s="227"/>
      <c r="E88" s="228"/>
      <c r="F88" s="75"/>
      <c r="G88" s="157"/>
      <c r="H88" s="157"/>
      <c r="M88" s="5"/>
    </row>
    <row r="89" spans="1:8" ht="15.75">
      <c r="A89" s="188" t="s">
        <v>82</v>
      </c>
      <c r="B89" s="53" t="s">
        <v>274</v>
      </c>
      <c r="C89" s="227"/>
      <c r="D89" s="227"/>
      <c r="E89" s="228"/>
      <c r="F89" s="75"/>
      <c r="G89" s="157"/>
      <c r="H89" s="157"/>
    </row>
    <row r="90" spans="1:14" ht="15.75">
      <c r="A90" s="188" t="s">
        <v>83</v>
      </c>
      <c r="B90" s="55" t="s">
        <v>275</v>
      </c>
      <c r="C90" s="143">
        <f>SUM(C86:C89)</f>
        <v>6479</v>
      </c>
      <c r="D90" s="143">
        <f>SUM(D86:D89)</f>
        <v>7273</v>
      </c>
      <c r="E90" s="181"/>
      <c r="F90" s="75"/>
      <c r="G90" s="157"/>
      <c r="H90" s="157"/>
      <c r="I90" s="3"/>
      <c r="J90" s="3"/>
      <c r="K90" s="3"/>
      <c r="L90" s="3"/>
      <c r="M90" s="4"/>
      <c r="N90" s="3"/>
    </row>
    <row r="91" spans="1:8" ht="15.75">
      <c r="A91" s="188" t="s">
        <v>84</v>
      </c>
      <c r="B91" s="55" t="s">
        <v>276</v>
      </c>
      <c r="C91" s="127">
        <v>818</v>
      </c>
      <c r="D91" s="127">
        <v>567</v>
      </c>
      <c r="E91" s="181"/>
      <c r="F91" s="75"/>
      <c r="G91" s="157"/>
      <c r="H91" s="157"/>
    </row>
    <row r="92" spans="1:8" ht="15.75">
      <c r="A92" s="188" t="s">
        <v>388</v>
      </c>
      <c r="B92" s="55"/>
      <c r="C92" s="127"/>
      <c r="D92" s="127"/>
      <c r="E92" s="181"/>
      <c r="F92" s="75"/>
      <c r="G92" s="157"/>
      <c r="H92" s="157"/>
    </row>
    <row r="93" spans="1:14" ht="15.75">
      <c r="A93" s="188" t="s">
        <v>85</v>
      </c>
      <c r="B93" s="59" t="s">
        <v>277</v>
      </c>
      <c r="C93" s="143">
        <f>C63+C74+C83+C90+C91+C92</f>
        <v>128095</v>
      </c>
      <c r="D93" s="143">
        <f>D63+D74+D83+D90+D91+D92</f>
        <v>128972</v>
      </c>
      <c r="E93" s="185"/>
      <c r="F93" s="75"/>
      <c r="G93" s="157"/>
      <c r="H93" s="157"/>
      <c r="I93" s="3"/>
      <c r="J93" s="3"/>
      <c r="K93" s="3"/>
      <c r="L93" s="3"/>
      <c r="M93" s="4"/>
      <c r="N93" s="3"/>
    </row>
    <row r="94" spans="1:18" ht="16.5" thickBot="1">
      <c r="A94" s="191" t="s">
        <v>86</v>
      </c>
      <c r="B94" s="60" t="s">
        <v>278</v>
      </c>
      <c r="C94" s="149">
        <f>C93+C54</f>
        <v>349470</v>
      </c>
      <c r="D94" s="149">
        <f>D93+D54</f>
        <v>351200</v>
      </c>
      <c r="E94" s="186" t="s">
        <v>145</v>
      </c>
      <c r="F94" s="76" t="s">
        <v>331</v>
      </c>
      <c r="G94" s="167">
        <f>G35+G38+G54+G78</f>
        <v>349470</v>
      </c>
      <c r="H94" s="167">
        <f>H35+H38+H54+H78</f>
        <v>351200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1"/>
      <c r="C95" s="92"/>
      <c r="D95" s="92"/>
      <c r="E95" s="7"/>
      <c r="F95" s="140"/>
      <c r="G95" s="141"/>
      <c r="H95" s="142"/>
      <c r="M95" s="5"/>
    </row>
    <row r="96" spans="1:13" ht="15.75">
      <c r="A96" s="8"/>
      <c r="B96" s="93"/>
      <c r="C96" s="82"/>
      <c r="D96" s="82"/>
      <c r="E96" s="9"/>
      <c r="M96" s="5"/>
    </row>
    <row r="97" spans="1:13" ht="15.75">
      <c r="A97" s="45"/>
      <c r="B97" s="94"/>
      <c r="C97" s="235"/>
      <c r="D97" s="235"/>
      <c r="E97" s="235"/>
      <c r="M97" s="5"/>
    </row>
    <row r="98" spans="1:13" ht="15.75">
      <c r="A98" s="47"/>
      <c r="B98" s="95"/>
      <c r="C98" s="96"/>
      <c r="D98" s="97"/>
      <c r="E98" s="45"/>
      <c r="M98" s="5"/>
    </row>
    <row r="99" spans="1:5" ht="15.75">
      <c r="A99" s="49"/>
      <c r="B99" s="98"/>
      <c r="C99" s="235"/>
      <c r="D99" s="236"/>
      <c r="E99" s="236"/>
    </row>
    <row r="100" spans="1:5" ht="15.75">
      <c r="A100" s="11"/>
      <c r="B100" s="98"/>
      <c r="C100" s="235"/>
      <c r="D100" s="236"/>
      <c r="E100" s="236"/>
    </row>
    <row r="101" spans="1:5" ht="15.75">
      <c r="A101" s="47"/>
      <c r="B101" s="95"/>
      <c r="C101" s="95"/>
      <c r="D101" s="95"/>
      <c r="E101" s="47"/>
    </row>
    <row r="102" spans="1:5" ht="15.75">
      <c r="A102" s="47"/>
      <c r="B102" s="95"/>
      <c r="C102" s="95"/>
      <c r="D102" s="95"/>
      <c r="E102" s="219"/>
    </row>
    <row r="103" spans="1:5" ht="15.75">
      <c r="A103" s="47"/>
      <c r="B103" s="95"/>
      <c r="C103" s="95"/>
      <c r="D103" s="95"/>
      <c r="E103" s="47"/>
    </row>
    <row r="104" spans="1:13" ht="15.75">
      <c r="A104" s="47"/>
      <c r="B104" s="95"/>
      <c r="C104" s="95"/>
      <c r="D104" s="95"/>
      <c r="E104" s="47"/>
      <c r="M104" s="5"/>
    </row>
    <row r="105" spans="1:5" ht="15.75">
      <c r="A105" s="47"/>
      <c r="B105" s="95"/>
      <c r="C105" s="95"/>
      <c r="D105" s="95"/>
      <c r="E105" s="47"/>
    </row>
    <row r="106" spans="1:13" ht="15.75">
      <c r="A106" s="47"/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G58:H59 C78:D82 C10:D17 C91:D92 C22:D25 G53:H53 D66 C29:D29 G73:H75 G27:H27 G30:H30 G9:H12 C39:D43 H18 C19:D20 H44:H46 C34:D37 G21:H23 G42:H42 G50:H51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PageLayoutView="0" workbookViewId="0" topLeftCell="A1">
      <selection activeCell="A3" sqref="A3:B3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38" t="s">
        <v>208</v>
      </c>
      <c r="G2" s="238"/>
      <c r="H2" s="194">
        <f>'Balance Sheet'!H2</f>
        <v>121228499</v>
      </c>
    </row>
    <row r="3" spans="1:8" ht="20.25" customHeight="1">
      <c r="A3" s="237" t="s">
        <v>202</v>
      </c>
      <c r="B3" s="237"/>
      <c r="C3" s="79"/>
      <c r="D3" s="79"/>
      <c r="E3" s="79" t="str">
        <f>'Balance Sheet'!E3</f>
        <v>Interim consolidated </v>
      </c>
      <c r="F3" s="130"/>
      <c r="G3" s="131"/>
      <c r="H3" s="132" t="s">
        <v>2</v>
      </c>
    </row>
    <row r="4" spans="1:8" ht="17.25" customHeight="1" thickBot="1">
      <c r="A4" s="82" t="s">
        <v>3</v>
      </c>
      <c r="B4" s="133"/>
      <c r="C4" s="133"/>
      <c r="D4" s="133"/>
      <c r="E4" s="52" t="str">
        <f>'Balance Sheet'!E4</f>
        <v>01.01.2022 -31.03.2022</v>
      </c>
      <c r="F4" s="134"/>
      <c r="G4" s="135"/>
      <c r="H4" s="136" t="s">
        <v>148</v>
      </c>
    </row>
    <row r="5" spans="1:8" ht="28.5">
      <c r="A5" s="231" t="s">
        <v>392</v>
      </c>
      <c r="B5" s="128" t="s">
        <v>5</v>
      </c>
      <c r="C5" s="129" t="s">
        <v>6</v>
      </c>
      <c r="D5" s="129" t="s">
        <v>7</v>
      </c>
      <c r="E5" s="112" t="s">
        <v>147</v>
      </c>
      <c r="F5" s="128" t="s">
        <v>5</v>
      </c>
      <c r="G5" s="129" t="s">
        <v>6</v>
      </c>
      <c r="H5" s="2" t="s">
        <v>7</v>
      </c>
    </row>
    <row r="6" spans="1:8" ht="15.75">
      <c r="A6" s="195" t="s">
        <v>150</v>
      </c>
      <c r="B6" s="21"/>
      <c r="C6" s="22"/>
      <c r="D6" s="22"/>
      <c r="E6" s="195" t="s">
        <v>178</v>
      </c>
      <c r="F6" s="23"/>
      <c r="G6" s="24"/>
      <c r="H6" s="24"/>
    </row>
    <row r="7" spans="1:8" ht="15.75">
      <c r="A7" s="196" t="s">
        <v>149</v>
      </c>
      <c r="B7" s="25"/>
      <c r="C7" s="26"/>
      <c r="D7" s="27"/>
      <c r="E7" s="196" t="s">
        <v>179</v>
      </c>
      <c r="F7" s="23"/>
      <c r="G7" s="24"/>
      <c r="H7" s="24"/>
    </row>
    <row r="8" spans="1:8" ht="15.75">
      <c r="A8" s="196" t="s">
        <v>55</v>
      </c>
      <c r="B8" s="100" t="s">
        <v>332</v>
      </c>
      <c r="C8" s="226">
        <v>2040</v>
      </c>
      <c r="D8" s="226">
        <v>1536</v>
      </c>
      <c r="E8" s="196" t="s">
        <v>180</v>
      </c>
      <c r="F8" s="115" t="s">
        <v>362</v>
      </c>
      <c r="G8" s="226">
        <v>982</v>
      </c>
      <c r="H8" s="226">
        <v>862</v>
      </c>
    </row>
    <row r="9" spans="1:8" ht="15.75">
      <c r="A9" s="196" t="s">
        <v>151</v>
      </c>
      <c r="B9" s="100" t="s">
        <v>333</v>
      </c>
      <c r="C9" s="226">
        <v>7382</v>
      </c>
      <c r="D9" s="226">
        <v>3235</v>
      </c>
      <c r="E9" s="196" t="s">
        <v>181</v>
      </c>
      <c r="F9" s="115" t="s">
        <v>363</v>
      </c>
      <c r="G9" s="226">
        <v>237343</v>
      </c>
      <c r="H9" s="226">
        <v>91730</v>
      </c>
    </row>
    <row r="10" spans="1:8" ht="15.75">
      <c r="A10" s="196" t="s">
        <v>152</v>
      </c>
      <c r="B10" s="100" t="s">
        <v>334</v>
      </c>
      <c r="C10" s="226">
        <v>2200</v>
      </c>
      <c r="D10" s="226">
        <v>2515</v>
      </c>
      <c r="E10" s="207" t="s">
        <v>182</v>
      </c>
      <c r="F10" s="115" t="s">
        <v>364</v>
      </c>
      <c r="G10" s="226">
        <v>846</v>
      </c>
      <c r="H10" s="226">
        <v>535</v>
      </c>
    </row>
    <row r="11" spans="1:8" ht="15.75">
      <c r="A11" s="196" t="s">
        <v>153</v>
      </c>
      <c r="B11" s="100" t="s">
        <v>335</v>
      </c>
      <c r="C11" s="226">
        <v>6025</v>
      </c>
      <c r="D11" s="226">
        <v>5588</v>
      </c>
      <c r="E11" s="207" t="s">
        <v>139</v>
      </c>
      <c r="F11" s="115" t="s">
        <v>365</v>
      </c>
      <c r="G11" s="226">
        <v>1199</v>
      </c>
      <c r="H11" s="226">
        <v>1295</v>
      </c>
    </row>
    <row r="12" spans="1:18" ht="15.75">
      <c r="A12" s="196" t="s">
        <v>154</v>
      </c>
      <c r="B12" s="100" t="s">
        <v>336</v>
      </c>
      <c r="C12" s="226">
        <v>1159</v>
      </c>
      <c r="D12" s="226">
        <v>1035</v>
      </c>
      <c r="E12" s="198" t="s">
        <v>183</v>
      </c>
      <c r="F12" s="116" t="s">
        <v>366</v>
      </c>
      <c r="G12" s="120">
        <f>SUM(G8:G11)</f>
        <v>240370</v>
      </c>
      <c r="H12" s="120">
        <f>SUM(H8:H11)</f>
        <v>94422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196" t="s">
        <v>155</v>
      </c>
      <c r="B13" s="100" t="s">
        <v>337</v>
      </c>
      <c r="C13" s="226">
        <v>214342</v>
      </c>
      <c r="D13" s="226">
        <v>82843</v>
      </c>
      <c r="E13" s="207"/>
      <c r="F13" s="117"/>
      <c r="G13" s="120"/>
      <c r="H13" s="120"/>
    </row>
    <row r="14" spans="1:8" ht="31.5">
      <c r="A14" s="196" t="s">
        <v>156</v>
      </c>
      <c r="B14" s="100" t="s">
        <v>338</v>
      </c>
      <c r="C14" s="226">
        <v>-24</v>
      </c>
      <c r="D14" s="226">
        <v>63</v>
      </c>
      <c r="E14" s="196" t="s">
        <v>184</v>
      </c>
      <c r="F14" s="118" t="s">
        <v>367</v>
      </c>
      <c r="G14" s="233">
        <v>286</v>
      </c>
      <c r="H14" s="234">
        <v>35</v>
      </c>
    </row>
    <row r="15" spans="1:8" ht="15.75">
      <c r="A15" s="196" t="s">
        <v>157</v>
      </c>
      <c r="B15" s="100" t="s">
        <v>339</v>
      </c>
      <c r="C15" s="226">
        <v>590</v>
      </c>
      <c r="D15" s="226">
        <v>217</v>
      </c>
      <c r="E15" s="196" t="s">
        <v>185</v>
      </c>
      <c r="F15" s="117" t="s">
        <v>368</v>
      </c>
      <c r="G15" s="216"/>
      <c r="H15" s="216"/>
    </row>
    <row r="16" spans="1:8" ht="15.75">
      <c r="A16" s="197" t="s">
        <v>158</v>
      </c>
      <c r="B16" s="100" t="s">
        <v>340</v>
      </c>
      <c r="C16" s="212"/>
      <c r="D16" s="212"/>
      <c r="E16" s="199"/>
      <c r="F16" s="119"/>
      <c r="G16" s="120"/>
      <c r="H16" s="120"/>
    </row>
    <row r="17" spans="1:8" ht="15.75">
      <c r="A17" s="197" t="s">
        <v>159</v>
      </c>
      <c r="B17" s="100" t="s">
        <v>341</v>
      </c>
      <c r="C17" s="212"/>
      <c r="D17" s="212"/>
      <c r="E17" s="196" t="s">
        <v>186</v>
      </c>
      <c r="F17" s="119"/>
      <c r="G17" s="120"/>
      <c r="H17" s="120"/>
    </row>
    <row r="18" spans="1:15" ht="15.75">
      <c r="A18" s="198" t="s">
        <v>160</v>
      </c>
      <c r="B18" s="101" t="s">
        <v>342</v>
      </c>
      <c r="C18" s="102">
        <f>SUM(C8:C14)+C15</f>
        <v>233714</v>
      </c>
      <c r="D18" s="102">
        <f>SUM(D8:D14)+D15</f>
        <v>97032</v>
      </c>
      <c r="E18" s="208" t="s">
        <v>187</v>
      </c>
      <c r="F18" s="117" t="s">
        <v>369</v>
      </c>
      <c r="G18" s="226"/>
      <c r="H18" s="226">
        <v>1</v>
      </c>
      <c r="I18" s="28"/>
      <c r="J18" s="28"/>
      <c r="K18" s="28"/>
      <c r="L18" s="28"/>
      <c r="M18" s="28"/>
      <c r="N18" s="28"/>
      <c r="O18" s="28"/>
    </row>
    <row r="19" spans="1:8" ht="15.75">
      <c r="A19" s="199"/>
      <c r="B19" s="100"/>
      <c r="C19" s="102"/>
      <c r="D19" s="102"/>
      <c r="E19" s="201" t="s">
        <v>188</v>
      </c>
      <c r="F19" s="117" t="s">
        <v>370</v>
      </c>
      <c r="G19" s="226"/>
      <c r="H19" s="226"/>
    </row>
    <row r="20" spans="1:8" ht="31.5">
      <c r="A20" s="196" t="s">
        <v>161</v>
      </c>
      <c r="B20" s="103"/>
      <c r="C20" s="102"/>
      <c r="D20" s="102"/>
      <c r="E20" s="196" t="s">
        <v>189</v>
      </c>
      <c r="F20" s="117" t="s">
        <v>371</v>
      </c>
      <c r="G20" s="226">
        <v>1988</v>
      </c>
      <c r="H20" s="226">
        <v>311</v>
      </c>
    </row>
    <row r="21" spans="1:8" ht="31.5">
      <c r="A21" s="119" t="s">
        <v>162</v>
      </c>
      <c r="B21" s="103" t="s">
        <v>343</v>
      </c>
      <c r="C21" s="226">
        <v>223</v>
      </c>
      <c r="D21" s="226">
        <v>200</v>
      </c>
      <c r="E21" s="208" t="s">
        <v>190</v>
      </c>
      <c r="F21" s="117" t="s">
        <v>372</v>
      </c>
      <c r="G21" s="226">
        <v>143</v>
      </c>
      <c r="H21" s="226">
        <v>31</v>
      </c>
    </row>
    <row r="22" spans="1:8" ht="31.5">
      <c r="A22" s="196" t="s">
        <v>163</v>
      </c>
      <c r="B22" s="103" t="s">
        <v>344</v>
      </c>
      <c r="C22" s="226">
        <v>2345</v>
      </c>
      <c r="D22" s="226">
        <v>221</v>
      </c>
      <c r="E22" s="196" t="s">
        <v>191</v>
      </c>
      <c r="F22" s="117" t="s">
        <v>373</v>
      </c>
      <c r="G22" s="215"/>
      <c r="H22" s="215"/>
    </row>
    <row r="23" spans="1:18" ht="15.75">
      <c r="A23" s="196" t="s">
        <v>164</v>
      </c>
      <c r="B23" s="103" t="s">
        <v>345</v>
      </c>
      <c r="C23" s="226">
        <v>73</v>
      </c>
      <c r="D23" s="226">
        <v>110</v>
      </c>
      <c r="E23" s="198" t="s">
        <v>192</v>
      </c>
      <c r="F23" s="118" t="s">
        <v>374</v>
      </c>
      <c r="G23" s="120">
        <f>SUM(G18:G22)</f>
        <v>2131</v>
      </c>
      <c r="H23" s="120">
        <f>SUM(H18:H22)</f>
        <v>343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196" t="s">
        <v>165</v>
      </c>
      <c r="B24" s="103" t="s">
        <v>346</v>
      </c>
      <c r="C24" s="226">
        <v>381</v>
      </c>
      <c r="D24" s="226">
        <v>207</v>
      </c>
      <c r="E24" s="201"/>
      <c r="F24" s="119"/>
      <c r="G24" s="120"/>
      <c r="H24" s="120"/>
    </row>
    <row r="25" spans="1:14" ht="15.75">
      <c r="A25" s="198" t="s">
        <v>166</v>
      </c>
      <c r="B25" s="104" t="s">
        <v>347</v>
      </c>
      <c r="C25" s="102">
        <f>SUM(C21:C24)</f>
        <v>3022</v>
      </c>
      <c r="D25" s="102">
        <f>SUM(D21:D24)</f>
        <v>738</v>
      </c>
      <c r="E25" s="196"/>
      <c r="F25" s="119"/>
      <c r="G25" s="120"/>
      <c r="H25" s="120"/>
      <c r="I25" s="28"/>
      <c r="J25" s="28"/>
      <c r="K25" s="28"/>
      <c r="L25" s="28"/>
      <c r="M25" s="28"/>
      <c r="N25" s="28"/>
    </row>
    <row r="26" spans="1:8" ht="15.75">
      <c r="A26" s="200"/>
      <c r="B26" s="104"/>
      <c r="C26" s="102"/>
      <c r="D26" s="102"/>
      <c r="E26" s="196"/>
      <c r="F26" s="119"/>
      <c r="G26" s="120"/>
      <c r="H26" s="120"/>
    </row>
    <row r="27" spans="1:18" ht="31.5">
      <c r="A27" s="195" t="s">
        <v>167</v>
      </c>
      <c r="B27" s="105" t="s">
        <v>348</v>
      </c>
      <c r="C27" s="106">
        <f>C25+C18</f>
        <v>236736</v>
      </c>
      <c r="D27" s="106">
        <f>D25+D18</f>
        <v>97770</v>
      </c>
      <c r="E27" s="195" t="s">
        <v>193</v>
      </c>
      <c r="F27" s="118" t="s">
        <v>375</v>
      </c>
      <c r="G27" s="120">
        <f>G12+G14+G23</f>
        <v>242787</v>
      </c>
      <c r="H27" s="120">
        <f>H12+H14+H23</f>
        <v>94800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195"/>
      <c r="B28" s="105"/>
      <c r="C28" s="102"/>
      <c r="D28" s="102"/>
      <c r="E28" s="195"/>
      <c r="F28" s="117"/>
      <c r="G28" s="120"/>
      <c r="H28" s="120"/>
    </row>
    <row r="29" spans="1:18" ht="15.75">
      <c r="A29" s="195" t="s">
        <v>168</v>
      </c>
      <c r="B29" s="105" t="s">
        <v>349</v>
      </c>
      <c r="C29" s="106">
        <f>IF((G27-C27)&gt;0,G27-C27,0)</f>
        <v>6051</v>
      </c>
      <c r="D29" s="106">
        <f>IF((H27-D27)&gt;0,H27-D27,0)</f>
        <v>0</v>
      </c>
      <c r="E29" s="195" t="s">
        <v>194</v>
      </c>
      <c r="F29" s="118" t="s">
        <v>376</v>
      </c>
      <c r="G29" s="120">
        <f>IF((C27-G27)&gt;0,C27-G27,0)</f>
        <v>0</v>
      </c>
      <c r="H29" s="120">
        <f>IF((D27-H27)&gt;0,D27-H27,0)</f>
        <v>2970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01" t="s">
        <v>169</v>
      </c>
      <c r="B30" s="104" t="s">
        <v>350</v>
      </c>
      <c r="C30" s="211"/>
      <c r="D30" s="211"/>
      <c r="E30" s="196" t="s">
        <v>195</v>
      </c>
      <c r="F30" s="117" t="s">
        <v>377</v>
      </c>
      <c r="G30" s="215"/>
      <c r="H30" s="215"/>
    </row>
    <row r="31" spans="1:8" ht="15.75">
      <c r="A31" s="196" t="s">
        <v>389</v>
      </c>
      <c r="B31" s="107" t="s">
        <v>351</v>
      </c>
      <c r="C31" s="211"/>
      <c r="D31" s="211"/>
      <c r="E31" s="196" t="s">
        <v>196</v>
      </c>
      <c r="F31" s="117" t="s">
        <v>378</v>
      </c>
      <c r="G31" s="215"/>
      <c r="H31" s="215"/>
    </row>
    <row r="32" spans="1:18" ht="15.75">
      <c r="A32" s="202" t="s">
        <v>170</v>
      </c>
      <c r="B32" s="104" t="s">
        <v>352</v>
      </c>
      <c r="C32" s="102">
        <f>C27-C30+C31</f>
        <v>236736</v>
      </c>
      <c r="D32" s="102">
        <f>D27-D30+D31</f>
        <v>97770</v>
      </c>
      <c r="E32" s="195" t="s">
        <v>197</v>
      </c>
      <c r="F32" s="118" t="s">
        <v>379</v>
      </c>
      <c r="G32" s="120">
        <f>G31-G30+G27</f>
        <v>242787</v>
      </c>
      <c r="H32" s="120">
        <f>H31-H30+H27</f>
        <v>94800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2" t="s">
        <v>206</v>
      </c>
      <c r="B33" s="105" t="s">
        <v>353</v>
      </c>
      <c r="C33" s="106">
        <f>IF((G32-C32)&gt;0,G32-C32,0)</f>
        <v>6051</v>
      </c>
      <c r="D33" s="106">
        <f>IF((H32-D32)&gt;0,H32-D32,0)</f>
        <v>0</v>
      </c>
      <c r="E33" s="202" t="s">
        <v>198</v>
      </c>
      <c r="F33" s="118" t="s">
        <v>380</v>
      </c>
      <c r="G33" s="120">
        <f>IF((C32-G32)&gt;0,C32-G32,0)</f>
        <v>0</v>
      </c>
      <c r="H33" s="120">
        <f>IF((D32-H32)&gt;0,D32-H32,0)</f>
        <v>2970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199" t="s">
        <v>171</v>
      </c>
      <c r="B34" s="104" t="s">
        <v>354</v>
      </c>
      <c r="C34" s="102">
        <f>C35+C36+C37</f>
        <v>2</v>
      </c>
      <c r="D34" s="102">
        <f>D35+D36+D37</f>
        <v>0</v>
      </c>
      <c r="E34" s="209"/>
      <c r="F34" s="119"/>
      <c r="G34" s="120"/>
      <c r="H34" s="120"/>
      <c r="I34" s="28"/>
      <c r="J34" s="28"/>
      <c r="K34" s="28"/>
      <c r="L34" s="28"/>
      <c r="M34" s="28"/>
      <c r="N34" s="28"/>
    </row>
    <row r="35" spans="1:8" ht="15.75">
      <c r="A35" s="203" t="s">
        <v>172</v>
      </c>
      <c r="B35" s="103" t="s">
        <v>355</v>
      </c>
      <c r="C35" s="213">
        <v>2</v>
      </c>
      <c r="D35" s="213"/>
      <c r="E35" s="209"/>
      <c r="F35" s="119"/>
      <c r="G35" s="120"/>
      <c r="H35" s="120"/>
    </row>
    <row r="36" spans="1:8" ht="15.75">
      <c r="A36" s="203" t="s">
        <v>173</v>
      </c>
      <c r="B36" s="108" t="s">
        <v>356</v>
      </c>
      <c r="C36" s="217"/>
      <c r="D36" s="217"/>
      <c r="E36" s="209"/>
      <c r="F36" s="121"/>
      <c r="G36" s="120"/>
      <c r="H36" s="120"/>
    </row>
    <row r="37" spans="1:8" ht="15.75">
      <c r="A37" s="204" t="s">
        <v>174</v>
      </c>
      <c r="B37" s="108" t="s">
        <v>357</v>
      </c>
      <c r="C37" s="214"/>
      <c r="D37" s="214"/>
      <c r="E37" s="209"/>
      <c r="F37" s="121"/>
      <c r="G37" s="120"/>
      <c r="H37" s="120"/>
    </row>
    <row r="38" spans="1:18" ht="15.75">
      <c r="A38" s="205" t="s">
        <v>175</v>
      </c>
      <c r="B38" s="109" t="s">
        <v>358</v>
      </c>
      <c r="C38" s="110">
        <f>+IF((G32-C32-C34)&gt;0,G32-C32-C34,0)</f>
        <v>6049</v>
      </c>
      <c r="D38" s="110">
        <f>+IF((H32-D32-D34)&gt;0,H32-D32-D34,0)</f>
        <v>0</v>
      </c>
      <c r="E38" s="210" t="s">
        <v>199</v>
      </c>
      <c r="F38" s="122" t="s">
        <v>381</v>
      </c>
      <c r="G38" s="123">
        <f>IF(G33&gt;0,IF(C34+G33&lt;0,0,C34+G33),IF(C33-C34&lt;0,C34-C33,0))</f>
        <v>0</v>
      </c>
      <c r="H38" s="123">
        <f>IF(H33&gt;0,IF(D34+H33&lt;0,0,D34+H33),IF(D33-D34&lt;0,D34-D33,0))</f>
        <v>2970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195" t="s">
        <v>176</v>
      </c>
      <c r="B39" s="111" t="s">
        <v>359</v>
      </c>
      <c r="C39" s="214">
        <v>8</v>
      </c>
      <c r="D39" s="214"/>
      <c r="E39" s="195" t="s">
        <v>200</v>
      </c>
      <c r="F39" s="122" t="s">
        <v>382</v>
      </c>
      <c r="G39" s="215"/>
      <c r="H39" s="215">
        <v>248</v>
      </c>
    </row>
    <row r="40" spans="1:18" ht="31.5">
      <c r="A40" s="195" t="s">
        <v>207</v>
      </c>
      <c r="B40" s="112" t="s">
        <v>360</v>
      </c>
      <c r="C40" s="113">
        <f>IF(G38=0,IF(C38-C39&gt;0,C38-C39+G39,0),IF(G38-G39&lt;0,G39-G38+C38,0))</f>
        <v>6041</v>
      </c>
      <c r="D40" s="113">
        <f>IF(H38=0,IF(D38-D39&gt;0,D38-D39+H39,0),IF(H38-H39&lt;0,H39-H38+D38,0))</f>
        <v>0</v>
      </c>
      <c r="E40" s="195" t="s">
        <v>201</v>
      </c>
      <c r="F40" s="122" t="s">
        <v>383</v>
      </c>
      <c r="G40" s="113">
        <f>IF(C38=0,IF(G38-G39&gt;0,G38-G39+C39,0),IF(C38-C39&lt;0,C39-C38+G39,0))</f>
        <v>0</v>
      </c>
      <c r="H40" s="113">
        <f>IF(D38=0,IF(H38-H39&gt;0,H38-H39+D39,0),IF(D38-D39&lt;0,D39-D38+H39,0))</f>
        <v>2722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06" t="s">
        <v>177</v>
      </c>
      <c r="B41" s="112" t="s">
        <v>361</v>
      </c>
      <c r="C41" s="114">
        <f>C32+C34+C38</f>
        <v>242787</v>
      </c>
      <c r="D41" s="114">
        <f>D32+D34+D38</f>
        <v>97770</v>
      </c>
      <c r="E41" s="206" t="s">
        <v>177</v>
      </c>
      <c r="F41" s="109" t="s">
        <v>384</v>
      </c>
      <c r="G41" s="120">
        <f>G38+G32</f>
        <v>242787</v>
      </c>
      <c r="H41" s="120">
        <f>H38+H32</f>
        <v>97770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39"/>
      <c r="E43" s="239"/>
      <c r="F43" s="239"/>
      <c r="G43" s="239"/>
      <c r="H43" s="239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0"/>
      <c r="E45" s="240"/>
      <c r="F45" s="240"/>
      <c r="G45" s="240"/>
      <c r="H45" s="240"/>
    </row>
    <row r="46" spans="1:8" ht="14.25">
      <c r="A46" s="45"/>
      <c r="B46" s="46"/>
      <c r="C46" s="235"/>
      <c r="D46" s="235"/>
      <c r="E46" s="235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35"/>
      <c r="D48" s="236"/>
      <c r="E48" s="236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30:D31 G14:H15 G8:H11 C16:D17 C8:D13 G30:H31 G39:H39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 Chankova</cp:lastModifiedBy>
  <cp:lastPrinted>2019-02-25T11:52:31Z</cp:lastPrinted>
  <dcterms:created xsi:type="dcterms:W3CDTF">2006-10-19T06:45:18Z</dcterms:created>
  <dcterms:modified xsi:type="dcterms:W3CDTF">2022-05-27T12:22:48Z</dcterms:modified>
  <cp:category/>
  <cp:version/>
  <cp:contentType/>
  <cp:contentStatus/>
</cp:coreProperties>
</file>