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16" windowWidth="14450" windowHeight="12800" tabRatio="78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5'!$A$1:$F$282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<sst xmlns="http://schemas.openxmlformats.org/spreadsheetml/2006/main" count="4333" uniqueCount="1026">
  <si>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</si>
  <si>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</si>
  <si>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</si>
  <si>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</si>
  <si>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</si>
  <si>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</si>
  <si>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</si>
  <si>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</si>
  <si>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</si>
  <si>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</si>
  <si>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</si>
  <si>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</si>
  <si>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</si>
  <si>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</si>
  <si>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</si>
  <si>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</si>
  <si>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</si>
  <si>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</si>
  <si>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</si>
  <si>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</si>
  <si>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</si>
  <si>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</si>
  <si>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</si>
  <si>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</si>
  <si>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</si>
  <si>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</si>
  <si>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</si>
  <si>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</si>
  <si>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</si>
  <si>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</si>
  <si>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</si>
  <si>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</si>
  <si>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</si>
  <si>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</si>
  <si>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</si>
  <si>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</si>
  <si>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</si>
  <si>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</si>
  <si>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</si>
  <si>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</si>
  <si>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</si>
  <si>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</si>
  <si>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</si>
  <si>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</si>
  <si>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</si>
  <si>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</si>
  <si>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</si>
  <si>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</si>
  <si>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</si>
  <si>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</si>
  <si>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</si>
  <si>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</si>
  <si>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</si>
  <si>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</si>
  <si>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</si>
  <si>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</si>
  <si>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</si>
  <si>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</si>
  <si>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</si>
  <si>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</si>
  <si>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</si>
  <si>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</si>
  <si>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</si>
  <si>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</si>
  <si>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</si>
  <si>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</si>
  <si>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</si>
  <si>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</si>
  <si>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</si>
  <si>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</si>
  <si>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</si>
  <si>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</si>
  <si>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</si>
  <si>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</si>
  <si>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</si>
  <si>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</si>
  <si>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</si>
  <si>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</si>
  <si>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</si>
  <si>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</si>
  <si>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</si>
  <si>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</si>
  <si>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</si>
  <si>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</si>
  <si>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</si>
  <si>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</si>
  <si>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</si>
  <si>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</si>
  <si>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</si>
  <si>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</si>
  <si>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</si>
  <si>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</si>
  <si>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</si>
  <si>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</si>
  <si>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</si>
  <si>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</si>
  <si>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</si>
  <si>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</si>
  <si>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</si>
  <si>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</si>
  <si>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</si>
  <si>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</si>
  <si>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</si>
  <si>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</si>
  <si>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</si>
  <si>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</si>
  <si>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</si>
  <si>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</si>
  <si>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</si>
  <si>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</si>
  <si>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</si>
  <si>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</si>
  <si>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</si>
  <si>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</si>
  <si>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</si>
  <si>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</si>
  <si>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</si>
  <si>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</si>
  <si>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</si>
  <si>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</si>
  <si>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</si>
  <si>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</si>
  <si>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</si>
  <si>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</si>
  <si>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</si>
  <si>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</si>
  <si>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</si>
  <si>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</si>
  <si>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</si>
  <si>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</si>
  <si>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</si>
  <si>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</si>
  <si>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</si>
  <si>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</si>
  <si>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</si>
  <si>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</si>
  <si>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</si>
  <si>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</si>
  <si>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</si>
  <si>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</si>
  <si>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</si>
  <si>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</si>
  <si>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</si>
  <si>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</si>
  <si>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</si>
  <si>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</si>
  <si>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</si>
  <si>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</si>
  <si>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</si>
  <si>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</si>
  <si>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</si>
  <si>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</si>
  <si>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</si>
  <si>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</si>
  <si>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</si>
  <si>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</si>
  <si>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</si>
  <si>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</si>
  <si>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</si>
  <si>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</si>
  <si>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</si>
  <si>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</si>
  <si>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</si>
  <si>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</si>
  <si>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</si>
  <si>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</si>
  <si>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</si>
  <si>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</si>
  <si>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</si>
  <si>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</si>
  <si>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</si>
  <si>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</si>
  <si>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</si>
  <si>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</si>
  <si>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</si>
  <si>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</si>
  <si>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</si>
  <si>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</si>
  <si>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</si>
  <si>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</si>
  <si>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</si>
  <si>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</si>
  <si>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</si>
  <si>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</si>
  <si>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</si>
  <si>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</si>
  <si>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</si>
  <si>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</si>
  <si>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</si>
  <si>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</si>
  <si>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</si>
  <si>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</si>
  <si>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</si>
  <si>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</si>
  <si>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</si>
  <si>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</si>
  <si>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</si>
  <si>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</si>
  <si>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</si>
  <si>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</si>
  <si>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</si>
  <si>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</si>
  <si>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</si>
  <si>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</si>
  <si>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</si>
  <si>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</si>
  <si>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</si>
  <si>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</si>
  <si>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</si>
  <si>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</si>
  <si>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</si>
  <si>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</si>
  <si>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</si>
  <si>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</si>
  <si>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</si>
  <si>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</si>
  <si>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</si>
  <si>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</si>
  <si>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</si>
  <si>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</si>
  <si>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</si>
  <si>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</si>
  <si>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</si>
  <si>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</si>
  <si>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</si>
  <si>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</si>
  <si>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</si>
  <si>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</si>
  <si>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</si>
  <si>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</si>
  <si>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</si>
  <si>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</si>
  <si>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</si>
  <si>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</si>
  <si>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</si>
  <si>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</si>
  <si>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</si>
  <si>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</si>
  <si>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</si>
  <si>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</si>
  <si>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</si>
  <si>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</si>
  <si>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</si>
  <si>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</si>
  <si>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</si>
  <si>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</si>
  <si>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</si>
  <si>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</si>
  <si>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</si>
  <si>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</si>
  <si>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</si>
  <si>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</si>
  <si>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</si>
  <si>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</si>
  <si>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</si>
  <si>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</si>
  <si>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</si>
  <si>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</si>
  <si>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</si>
  <si>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</si>
  <si>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</si>
  <si>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</si>
  <si>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</si>
  <si>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</si>
  <si>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</si>
  <si>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</si>
  <si>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</si>
  <si>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</si>
  <si>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</si>
  <si>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</si>
  <si>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</si>
  <si>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</si>
  <si>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</si>
  <si>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</si>
  <si>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</si>
  <si>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</si>
  <si>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</si>
  <si>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</si>
  <si>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</si>
  <si>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</si>
  <si>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</si>
  <si>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</si>
  <si>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</si>
  <si>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</si>
  <si>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</si>
  <si>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</si>
  <si>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</si>
  <si>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</si>
  <si>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</si>
  <si>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</si>
  <si>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</si>
  <si>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</si>
  <si>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</si>
  <si>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</si>
  <si>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</si>
  <si>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</si>
  <si>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</si>
  <si>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</si>
  <si>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</si>
  <si>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</si>
  <si>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</si>
  <si>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</si>
  <si>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</si>
  <si>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</si>
  <si>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</si>
  <si>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</si>
  <si>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</si>
  <si>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</si>
  <si>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</si>
  <si>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</si>
  <si>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</si>
  <si>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</si>
  <si>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</si>
  <si>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</si>
  <si>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</si>
  <si>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</si>
  <si>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</si>
  <si>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</si>
  <si>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</si>
  <si>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</si>
  <si>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</si>
  <si>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</si>
  <si>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</si>
  <si>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</si>
  <si>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</si>
  <si>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</si>
  <si>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</si>
  <si>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</si>
  <si>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</si>
  <si>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</si>
  <si>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</si>
  <si>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</si>
  <si>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</si>
  <si>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</si>
  <si>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</si>
  <si>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</si>
  <si>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</si>
  <si>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</si>
  <si>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</si>
  <si>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</si>
  <si>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</si>
  <si>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</si>
  <si>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</si>
  <si>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</si>
  <si>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</si>
  <si>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</si>
  <si>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</si>
  <si>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</si>
  <si>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</si>
  <si>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</si>
  <si>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</si>
  <si>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</si>
  <si>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</si>
  <si>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</si>
  <si>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</si>
  <si>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</si>
  <si>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</si>
  <si>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</si>
  <si>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</si>
  <si>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</si>
  <si>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</si>
  <si>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</si>
  <si>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</si>
  <si>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</si>
  <si>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</si>
  <si>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</si>
  <si>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</si>
  <si>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</si>
  <si>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</si>
  <si>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</si>
  <si>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</si>
  <si>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</si>
  <si>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</si>
  <si>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</si>
  <si>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</si>
  <si>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</si>
  <si>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</si>
  <si>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</si>
  <si>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</si>
  <si>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</si>
  <si>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</si>
  <si>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</si>
  <si>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</si>
  <si>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</si>
  <si>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</si>
  <si>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</si>
  <si>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</si>
  <si>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</si>
  <si>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</si>
  <si>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</si>
  <si>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</si>
  <si>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</si>
  <si>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</si>
  <si>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</si>
  <si>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</si>
  <si>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</si>
  <si>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</si>
  <si>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</si>
  <si>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</si>
  <si>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</si>
  <si>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</si>
  <si>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</si>
  <si>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</si>
  <si>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</si>
  <si>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</si>
  <si>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</si>
  <si>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</si>
  <si>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</si>
  <si>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</si>
  <si>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</si>
  <si>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</si>
  <si>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</si>
  <si>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</si>
  <si>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</si>
  <si>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</si>
  <si>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</si>
  <si>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</si>
  <si>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</si>
  <si>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</si>
  <si>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</si>
  <si>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</si>
  <si>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</si>
  <si>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</si>
  <si>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</si>
  <si>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</si>
  <si>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</si>
  <si>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</si>
  <si>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</si>
  <si>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</si>
  <si>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</si>
  <si>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</si>
  <si>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</si>
  <si>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</si>
  <si>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</si>
  <si>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</si>
  <si>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</si>
  <si>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</si>
  <si>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</si>
  <si>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</si>
  <si>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</si>
  <si>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</si>
  <si>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</si>
  <si>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</si>
  <si>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</si>
  <si>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</si>
  <si>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</si>
  <si>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</si>
  <si>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</si>
  <si>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</si>
  <si>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</si>
  <si>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</si>
  <si>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</si>
  <si>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</si>
  <si>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</si>
  <si>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</si>
  <si>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</si>
  <si>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</si>
  <si>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</si>
  <si>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</si>
  <si>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</si>
  <si>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</si>
  <si>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</si>
  <si>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</si>
  <si>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</si>
  <si>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</si>
  <si>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</si>
  <si>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</si>
  <si>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</si>
  <si>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</si>
  <si>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</si>
  <si>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</si>
  <si>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</si>
  <si>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</si>
  <si>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</si>
  <si>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</si>
  <si>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</si>
  <si>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</si>
  <si>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</si>
  <si>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</si>
  <si>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</si>
  <si>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</si>
  <si>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</si>
  <si>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</si>
  <si>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</si>
  <si>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</si>
  <si>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</si>
  <si>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</si>
  <si>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</si>
  <si>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</si>
  <si>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</si>
  <si>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</si>
  <si>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</si>
  <si>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</si>
  <si>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</si>
  <si>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</si>
  <si>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</si>
  <si>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</si>
  <si>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</si>
  <si>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</si>
  <si>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</si>
  <si>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</si>
  <si>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</si>
  <si>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</si>
  <si>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</si>
  <si>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</si>
  <si>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</si>
  <si>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</si>
  <si>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</si>
  <si>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</si>
  <si>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</si>
  <si>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</si>
  <si>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</si>
  <si>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</si>
  <si>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</si>
  <si>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</si>
  <si>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</si>
  <si>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</si>
  <si>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</si>
  <si>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</si>
  <si>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</si>
  <si>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</si>
  <si>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</si>
  <si>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</si>
  <si>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</si>
  <si>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</si>
  <si>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</si>
  <si>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</si>
  <si>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</si>
  <si>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</si>
  <si>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</si>
  <si>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</si>
  <si>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</si>
  <si>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</si>
  <si>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</si>
  <si>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</si>
  <si>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</si>
  <si>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</si>
  <si>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</si>
  <si>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</si>
  <si>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</si>
  <si>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</si>
  <si>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</si>
  <si>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</si>
  <si>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</si>
  <si>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</si>
  <si>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</si>
  <si>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</si>
  <si>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</si>
  <si>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</si>
  <si>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</si>
  <si>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</si>
  <si>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</si>
  <si>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</si>
  <si>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</si>
  <si>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</si>
  <si>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</si>
  <si>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</si>
  <si>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</si>
  <si>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</si>
  <si>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</si>
  <si>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</si>
  <si>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</si>
  <si>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</si>
  <si>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</si>
  <si>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</si>
  <si>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</si>
  <si>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</si>
  <si>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</si>
  <si>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</si>
  <si>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</si>
  <si>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</si>
  <si>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</si>
  <si>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</si>
  <si>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</si>
  <si>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</si>
  <si>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</si>
  <si>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</si>
  <si>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</si>
  <si>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</si>
  <si>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</si>
  <si>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</si>
  <si>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</si>
  <si>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</si>
  <si>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</si>
  <si>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</si>
  <si>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</si>
  <si>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</si>
  <si>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</si>
  <si>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</si>
  <si>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</si>
  <si>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</si>
  <si>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</si>
  <si>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</si>
  <si>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</si>
  <si>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</si>
  <si>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</si>
  <si>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</si>
  <si>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</si>
  <si>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</si>
  <si>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</si>
  <si>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</si>
  <si>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</si>
  <si>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</si>
  <si>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</si>
  <si>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</si>
  <si>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</si>
  <si>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</si>
  <si>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</si>
  <si>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</si>
  <si>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</si>
  <si>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</si>
  <si>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</si>
  <si>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</si>
  <si>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</si>
  <si>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</si>
  <si>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</si>
  <si>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</si>
  <si>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</si>
  <si>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</si>
  <si>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</si>
  <si>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</si>
  <si>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</si>
  <si>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</si>
  <si>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</si>
  <si>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</si>
  <si>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</si>
  <si>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</si>
  <si>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</si>
  <si>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</si>
  <si>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</si>
  <si>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</si>
  <si>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</si>
  <si>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</si>
  <si>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</si>
  <si>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</si>
  <si>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</si>
  <si>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</si>
  <si>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</si>
  <si>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</si>
  <si>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</si>
  <si>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</si>
  <si>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</si>
  <si>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</si>
  <si>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</si>
  <si>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</si>
  <si>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</si>
  <si>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</si>
  <si>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</si>
  <si>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</si>
  <si>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</si>
  <si>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</si>
  <si>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</si>
  <si>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</si>
  <si>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</si>
  <si>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</si>
  <si>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</si>
  <si>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</si>
  <si>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</si>
  <si>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</si>
  <si>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</si>
  <si>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</si>
  <si>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</si>
  <si>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</si>
  <si>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</si>
  <si>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</si>
  <si>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</si>
  <si>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</si>
  <si>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</si>
  <si>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</si>
  <si>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</si>
  <si>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</si>
  <si>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</si>
  <si>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</si>
  <si>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</si>
  <si>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</si>
  <si>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</si>
  <si>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</si>
  <si>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</si>
  <si>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</si>
  <si>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</si>
  <si>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</si>
  <si>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</si>
  <si>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</si>
  <si>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</si>
  <si>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</si>
  <si>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</si>
  <si>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</si>
  <si>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</si>
  <si>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</si>
  <si>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</si>
  <si>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</si>
  <si>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</si>
  <si>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</si>
  <si>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</si>
  <si>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</si>
  <si>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</si>
  <si>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</si>
  <si>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</si>
  <si>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</si>
  <si>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</si>
  <si>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</si>
  <si>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</si>
  <si>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</si>
  <si>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</si>
  <si>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</si>
  <si>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</si>
  <si>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</si>
  <si>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</si>
  <si>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</si>
  <si>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</si>
  <si>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</si>
  <si>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</si>
  <si>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</si>
  <si>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</si>
  <si>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</si>
  <si>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</si>
  <si>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</si>
  <si>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</si>
  <si>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</si>
  <si>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</si>
  <si>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</si>
  <si>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</si>
  <si>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</si>
  <si>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</si>
  <si>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</si>
  <si>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</si>
  <si>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</si>
  <si>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</si>
  <si>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</si>
  <si>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</si>
  <si>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</si>
  <si>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</si>
  <si>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</si>
  <si>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</si>
  <si>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</si>
  <si>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</si>
  <si>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</si>
  <si>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</si>
  <si>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</si>
  <si>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</si>
  <si>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</si>
  <si>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</si>
  <si>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</si>
  <si>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</si>
  <si>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</si>
  <si>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</si>
  <si>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</si>
  <si>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</si>
  <si>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</si>
  <si>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</si>
  <si>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</si>
  <si>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</si>
  <si>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</si>
  <si>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</si>
  <si>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</si>
  <si>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</si>
  <si>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</si>
  <si>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</si>
  <si>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</si>
  <si>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</si>
  <si>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</si>
  <si>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</si>
  <si>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</si>
  <si>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</si>
  <si>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</si>
  <si>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</si>
  <si>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</si>
  <si>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</si>
  <si>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</si>
  <si>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</si>
  <si>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</si>
  <si>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</si>
  <si>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</si>
  <si>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</si>
  <si>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</si>
  <si>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</si>
  <si>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</si>
  <si>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</si>
  <si>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</si>
  <si>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</si>
  <si>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</si>
  <si>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</si>
  <si>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</si>
  <si>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</si>
  <si>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</si>
  <si>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</si>
  <si>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</si>
  <si>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</si>
  <si>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</si>
  <si>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</si>
  <si>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</si>
  <si>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</si>
  <si>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</si>
  <si>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</si>
  <si>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</si>
  <si>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</si>
  <si>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</si>
  <si>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</si>
  <si>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</si>
  <si>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</si>
  <si>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</si>
  <si>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</si>
  <si>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</si>
  <si>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</si>
  <si>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</si>
  <si>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</si>
  <si>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</si>
  <si>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</si>
  <si>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</si>
  <si>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</si>
  <si>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</si>
  <si>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</si>
  <si>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</si>
  <si>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</si>
  <si>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</si>
  <si>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</si>
  <si>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</si>
  <si>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</si>
  <si>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</si>
  <si>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</si>
  <si>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</si>
  <si>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</si>
  <si>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</si>
  <si>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</si>
  <si>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</si>
  <si>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</si>
  <si>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</si>
  <si>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</si>
  <si>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</si>
  <si>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</si>
  <si>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</si>
  <si>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</si>
  <si>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</si>
  <si>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</si>
  <si>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</si>
  <si>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</si>
  <si>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</si>
  <si>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</si>
  <si>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</si>
  <si>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</si>
  <si>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</si>
  <si>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</si>
  <si>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</si>
  <si>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</si>
  <si>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</si>
  <si>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</si>
  <si>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</si>
  <si>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</si>
  <si>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</si>
  <si>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</si>
  <si>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</si>
  <si>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</si>
  <si>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</si>
  <si>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</si>
  <si>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</si>
  <si>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</si>
  <si>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</si>
  <si>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</si>
  <si>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</si>
  <si>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</si>
  <si>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</si>
  <si>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</si>
  <si>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</si>
  <si>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</si>
  <si>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</si>
  <si>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</si>
  <si>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</si>
  <si>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</si>
  <si>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</si>
  <si>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</si>
  <si>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</si>
  <si>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</si>
  <si>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</si>
  <si>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</si>
  <si>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</si>
  <si>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</si>
  <si>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</si>
  <si>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</si>
  <si>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</si>
  <si>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</si>
  <si>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</si>
  <si>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</si>
  <si>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</si>
  <si>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</si>
  <si>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</si>
  <si>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</si>
  <si>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</si>
  <si>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</si>
  <si>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</si>
  <si>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</si>
  <si>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</si>
  <si>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</si>
  <si>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</si>
  <si>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</si>
  <si>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</si>
  <si>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</si>
  <si>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</si>
  <si>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</si>
  <si>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</si>
  <si>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</si>
  <si>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</si>
  <si>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</si>
  <si>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</si>
  <si>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</si>
  <si>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</si>
  <si>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</si>
  <si>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</si>
  <si>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</si>
  <si>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</si>
  <si>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</si>
  <si>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</si>
  <si>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</si>
  <si>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</si>
  <si>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</si>
  <si>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</si>
  <si>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</si>
  <si>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</si>
  <si>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</si>
  <si>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</si>
  <si>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</si>
  <si>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</si>
  <si>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</si>
  <si>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</si>
  <si>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</si>
  <si>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</si>
  <si>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</si>
  <si>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</si>
  <si>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</si>
  <si>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</si>
  <si>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</si>
  <si>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</si>
  <si>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</si>
  <si>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</si>
  <si>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</si>
  <si>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</si>
  <si>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</si>
  <si>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</si>
  <si>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</si>
  <si>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</si>
  <si>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</si>
  <si>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</si>
  <si>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</si>
  <si>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</si>
  <si>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</si>
  <si>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</si>
  <si>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</si>
  <si>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</si>
  <si>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</si>
  <si>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</si>
  <si>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</si>
  <si>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</si>
  <si>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</si>
  <si>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</si>
  <si>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</si>
  <si>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</si>
  <si>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</si>
  <si>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</si>
  <si>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</si>
  <si>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</si>
  <si>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</si>
  <si>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</si>
  <si>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</si>
  <si>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</si>
  <si>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</si>
  <si>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</si>
  <si>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</si>
  <si>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</si>
  <si>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</si>
  <si>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</si>
  <si>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</si>
  <si>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</si>
  <si>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</si>
  <si>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</si>
  <si>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</si>
  <si>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</si>
  <si>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</si>
  <si>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</si>
  <si>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</si>
  <si>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</si>
  <si>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</si>
  <si>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</si>
  <si>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</si>
  <si>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</si>
  <si>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</si>
  <si>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</si>
  <si>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</si>
  <si>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</si>
  <si>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</si>
  <si>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</si>
  <si>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</si>
  <si>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</si>
  <si>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</si>
  <si>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</si>
  <si>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</si>
  <si>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</si>
  <si>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1. Светлина АД</t>
  </si>
  <si>
    <t>2. Лакпром АД</t>
  </si>
  <si>
    <t>5. Премиер Пл АД</t>
  </si>
  <si>
    <t>6. Петър Караминчев АД</t>
  </si>
  <si>
    <t>7. Балканкерамик АД</t>
  </si>
  <si>
    <t>8. Слатина АД</t>
  </si>
  <si>
    <t>9. Синергон Хотели АД</t>
  </si>
  <si>
    <t>10. Синергон Транспорт ЕООД</t>
  </si>
  <si>
    <t>1. Панайот Волов АД</t>
  </si>
  <si>
    <t>2. Елпром АД</t>
  </si>
  <si>
    <t>........................</t>
  </si>
  <si>
    <t>Финансов директор</t>
  </si>
  <si>
    <t>11. Еп Пи Газ ЕООД в ликвидация</t>
  </si>
  <si>
    <t>12. Синергон Петролеум ООД</t>
  </si>
  <si>
    <t>14. Топливо АД</t>
  </si>
  <si>
    <t>15. Топливо Газ ЕООД</t>
  </si>
  <si>
    <t>16. Витал Газ ЕООД</t>
  </si>
  <si>
    <t>17. Енерджи Делта ЕООД</t>
  </si>
  <si>
    <t>18. Белчински минерални банки ЕООД</t>
  </si>
  <si>
    <t>19. Премиер Плевен ЕООД</t>
  </si>
  <si>
    <t>20. Синергон Енерджи ЕООД</t>
  </si>
  <si>
    <t>21. Ви-Газ България ЕАД</t>
  </si>
  <si>
    <t>4. Юли 2020 ООД</t>
  </si>
  <si>
    <t>3. Шамот АД в ликвидация</t>
  </si>
  <si>
    <t>Изпълнителен директор</t>
  </si>
  <si>
    <t>121228499</t>
  </si>
  <si>
    <t>Марин Стоянов</t>
  </si>
  <si>
    <t>Стефан Гъндев</t>
  </si>
  <si>
    <t>Синергон Холдинг АД</t>
  </si>
  <si>
    <t>1. Хевея Ким АД в ликвидация</t>
  </si>
  <si>
    <t>13. Синергон имоти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</si>
</sst>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57421875" style="687" customWidth="1"/>
    <col min="2" max="2" width="65.574218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44286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44313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Стефан Гъндев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44286</v>
      </c>
    </row>
    <row r="11" spans="1:2" ht="15">
      <c r="A11" s="7" t="s">
        <v>977</v>
      </c>
      <c r="B11" s="578">
        <v>44313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1023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1020</v>
      </c>
    </row>
    <row r="17" spans="1:2" ht="15">
      <c r="A17" s="7" t="s">
        <v>920</v>
      </c>
      <c r="B17" s="577" t="s">
        <v>1021</v>
      </c>
    </row>
    <row r="18" spans="1:2" ht="15">
      <c r="A18" s="7" t="s">
        <v>919</v>
      </c>
      <c r="B18" s="577" t="s">
        <v>1019</v>
      </c>
    </row>
    <row r="19" spans="1:2" ht="15">
      <c r="A19" s="7" t="s">
        <v>4</v>
      </c>
      <c r="B19" s="577" t="s">
        <v>989</v>
      </c>
    </row>
    <row r="20" spans="1:2" ht="15">
      <c r="A20" s="7" t="s">
        <v>5</v>
      </c>
      <c r="B20" s="577" t="s">
        <v>989</v>
      </c>
    </row>
    <row r="21" spans="1:2" ht="15">
      <c r="A21" s="10" t="s">
        <v>6</v>
      </c>
      <c r="B21" s="579" t="s">
        <v>990</v>
      </c>
    </row>
    <row r="22" spans="1:2" ht="15">
      <c r="A22" s="10" t="s">
        <v>917</v>
      </c>
      <c r="B22" s="579" t="s">
        <v>991</v>
      </c>
    </row>
    <row r="23" spans="1:2" ht="15">
      <c r="A23" s="10" t="s">
        <v>7</v>
      </c>
      <c r="B23" s="688" t="s">
        <v>992</v>
      </c>
    </row>
    <row r="24" spans="1:2" ht="15">
      <c r="A24" s="10" t="s">
        <v>918</v>
      </c>
      <c r="B24" s="689" t="s">
        <v>993</v>
      </c>
    </row>
    <row r="25" spans="1:2" ht="15">
      <c r="A25" s="7" t="s">
        <v>921</v>
      </c>
      <c r="B25" s="690" t="s">
        <v>994</v>
      </c>
    </row>
    <row r="26" spans="1:2" ht="15">
      <c r="A26" s="10" t="s">
        <v>970</v>
      </c>
      <c r="B26" s="579" t="s">
        <v>1022</v>
      </c>
    </row>
    <row r="27" spans="1:2" ht="15">
      <c r="A27" s="10" t="s">
        <v>971</v>
      </c>
      <c r="B27" s="579" t="s">
        <v>1006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161673</v>
      </c>
      <c r="D6" s="674">
        <f aca="true" t="shared" si="0" ref="D6:D15">C6-E6</f>
        <v>0</v>
      </c>
      <c r="E6" s="673">
        <f>'1-Баланс'!G95</f>
        <v>161673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142825</v>
      </c>
      <c r="D7" s="674">
        <f t="shared" si="0"/>
        <v>124466</v>
      </c>
      <c r="E7" s="673">
        <f>'1-Баланс'!G18</f>
        <v>18359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-66</v>
      </c>
      <c r="D8" s="674">
        <f t="shared" si="0"/>
        <v>0</v>
      </c>
      <c r="E8" s="673">
        <f>ABS('2-Отчет за доходите'!C44)-ABS('2-Отчет за доходите'!G44)</f>
        <v>-66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390</v>
      </c>
      <c r="D9" s="674">
        <f t="shared" si="0"/>
        <v>0</v>
      </c>
      <c r="E9" s="673">
        <f>'3-Отчет за паричния поток'!C45</f>
        <v>390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138</v>
      </c>
      <c r="D10" s="674">
        <f t="shared" si="0"/>
        <v>0</v>
      </c>
      <c r="E10" s="673">
        <f>'3-Отчет за паричния поток'!C46</f>
        <v>138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142825</v>
      </c>
      <c r="D11" s="674">
        <f t="shared" si="0"/>
        <v>0</v>
      </c>
      <c r="E11" s="673">
        <f>'4-Отчет за собствения капитал'!L34</f>
        <v>142825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110157</v>
      </c>
      <c r="D12" s="674">
        <f t="shared" si="0"/>
        <v>-31128</v>
      </c>
      <c r="E12" s="673">
        <f>'Справка 5'!C42+'Справка 5'!C172</f>
        <v>141285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5'!C74+'Справка 5'!C204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-14</v>
      </c>
      <c r="E14" s="673">
        <f>'Справка 5'!C106+'Справка 5'!C236</f>
        <v>14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-6</v>
      </c>
      <c r="E15" s="673">
        <f>'Справка 5'!C268+'Справка 5'!C138</f>
        <v>6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-0.8461538461538461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-0.00046210397339401367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-0.00350169779286927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-0.0004082314301089236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0.8552631578947368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1.702290076335878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1.3893129770992367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1.0534351145038168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1.0534351145038168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0.01042223409941208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0.0004824553264923642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0.11586460487055998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0.13196569228076319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0.11658099991959078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154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0.001078242604586032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0.4230769230769231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114.23030303030303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7213</v>
      </c>
    </row>
    <row r="4" spans="1:8" ht="1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235</v>
      </c>
    </row>
    <row r="8" spans="1:8" ht="1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34</v>
      </c>
    </row>
    <row r="11" spans="1:8" ht="1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7484</v>
      </c>
    </row>
    <row r="12" spans="1:8" ht="1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110157</v>
      </c>
    </row>
    <row r="23" spans="1:8" ht="1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110157</v>
      </c>
    </row>
    <row r="24" spans="1:8" ht="1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110157</v>
      </c>
    </row>
    <row r="34" spans="1:8" ht="1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39717</v>
      </c>
    </row>
    <row r="35" spans="1:8" ht="1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39717</v>
      </c>
    </row>
    <row r="39" spans="1:8" ht="1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4092</v>
      </c>
    </row>
    <row r="41" spans="1:8" ht="1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161450</v>
      </c>
    </row>
    <row r="42" spans="1:8" ht="1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29</v>
      </c>
    </row>
    <row r="50" spans="1:8" ht="1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</v>
      </c>
    </row>
    <row r="52" spans="1:8" ht="1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44</v>
      </c>
    </row>
    <row r="58" spans="1:8" ht="1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136</v>
      </c>
    </row>
    <row r="67" spans="1:8" ht="1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138</v>
      </c>
    </row>
    <row r="70" spans="1:8" ht="1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41</v>
      </c>
    </row>
    <row r="71" spans="1:8" ht="1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223</v>
      </c>
    </row>
    <row r="72" spans="1:8" ht="1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161673</v>
      </c>
    </row>
    <row r="73" spans="1:8" ht="1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15358</v>
      </c>
    </row>
    <row r="81" spans="1:8" ht="1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</v>
      </c>
    </row>
    <row r="82" spans="1:8" ht="1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18977</v>
      </c>
    </row>
    <row r="87" spans="1:8" ht="1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105555</v>
      </c>
    </row>
    <row r="88" spans="1:8" ht="1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105555</v>
      </c>
    </row>
    <row r="89" spans="1:8" ht="1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-66</v>
      </c>
    </row>
    <row r="93" spans="1:8" ht="1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105489</v>
      </c>
    </row>
    <row r="94" spans="1:8" ht="1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142825</v>
      </c>
    </row>
    <row r="95" spans="1:8" ht="1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18585</v>
      </c>
    </row>
    <row r="97" spans="1:8" ht="1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132</v>
      </c>
    </row>
    <row r="102" spans="1:8" ht="1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18717</v>
      </c>
    </row>
    <row r="103" spans="1:8" ht="1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18717</v>
      </c>
    </row>
    <row r="108" spans="1:8" ht="1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103</v>
      </c>
    </row>
    <row r="111" spans="1:8" ht="1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42</v>
      </c>
    </row>
    <row r="116" spans="1:8" ht="1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48</v>
      </c>
    </row>
    <row r="118" spans="1:8" ht="1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28</v>
      </c>
    </row>
    <row r="120" spans="1:8" ht="1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131</v>
      </c>
    </row>
    <row r="121" spans="1:8" ht="1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131</v>
      </c>
    </row>
    <row r="125" spans="1:8" ht="1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161673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 ht="1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100</v>
      </c>
    </row>
    <row r="129" spans="1:8" ht="1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</v>
      </c>
    </row>
    <row r="130" spans="1:8" ht="1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159</v>
      </c>
    </row>
    <row r="131" spans="1:8" ht="1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</v>
      </c>
    </row>
    <row r="132" spans="1:8" ht="1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302</v>
      </c>
    </row>
    <row r="138" spans="1:8" ht="1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154</v>
      </c>
    </row>
    <row r="139" spans="1:8" ht="1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154</v>
      </c>
    </row>
    <row r="143" spans="1:8" ht="1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456</v>
      </c>
    </row>
    <row r="144" spans="1:8" ht="1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456</v>
      </c>
    </row>
    <row r="148" spans="1:8" ht="1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456</v>
      </c>
    </row>
    <row r="157" spans="1:8" ht="1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72</v>
      </c>
    </row>
    <row r="160" spans="1:8" ht="1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78</v>
      </c>
    </row>
    <row r="162" spans="1:8" ht="1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312</v>
      </c>
    </row>
    <row r="165" spans="1:8" ht="1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312</v>
      </c>
    </row>
    <row r="170" spans="1:8" ht="1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390</v>
      </c>
    </row>
    <row r="171" spans="1:8" ht="1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66</v>
      </c>
    </row>
    <row r="172" spans="1:8" ht="1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390</v>
      </c>
    </row>
    <row r="175" spans="1:8" ht="1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66</v>
      </c>
    </row>
    <row r="176" spans="1:8" ht="1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66</v>
      </c>
    </row>
    <row r="177" spans="1:8" ht="1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66</v>
      </c>
    </row>
    <row r="179" spans="1:8" ht="1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50</v>
      </c>
    </row>
    <row r="182" spans="1:8" ht="1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-103</v>
      </c>
    </row>
    <row r="183" spans="1:8" ht="1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-122</v>
      </c>
    </row>
    <row r="185" spans="1:8" ht="1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-21</v>
      </c>
    </row>
    <row r="186" spans="1:8" ht="1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192</v>
      </c>
    </row>
    <row r="188" spans="1:8" ht="1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-285</v>
      </c>
    </row>
    <row r="189" spans="1:8" ht="1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-289</v>
      </c>
    </row>
    <row r="192" spans="1:8" ht="1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-3946</v>
      </c>
    </row>
    <row r="195" spans="1:8" ht="1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4522</v>
      </c>
    </row>
    <row r="196" spans="1:8" ht="1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-20</v>
      </c>
    </row>
    <row r="198" spans="1:8" ht="1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556</v>
      </c>
    </row>
    <row r="203" spans="1:8" ht="1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3500</v>
      </c>
    </row>
    <row r="206" spans="1:8" ht="1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-4019</v>
      </c>
    </row>
    <row r="207" spans="1:8" ht="1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-519</v>
      </c>
    </row>
    <row r="212" spans="1:8" ht="1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-252</v>
      </c>
    </row>
    <row r="213" spans="1:8" ht="1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390</v>
      </c>
    </row>
    <row r="214" spans="1:8" ht="1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138</v>
      </c>
    </row>
    <row r="215" spans="1:8" ht="1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138</v>
      </c>
    </row>
    <row r="216" spans="1:8" ht="1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15358</v>
      </c>
    </row>
    <row r="241" spans="1:8" ht="1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15358</v>
      </c>
    </row>
    <row r="245" spans="1:8" ht="1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15358</v>
      </c>
    </row>
    <row r="259" spans="1:8" ht="1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15358</v>
      </c>
    </row>
    <row r="262" spans="1:8" ht="1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</v>
      </c>
    </row>
    <row r="263" spans="1:8" ht="1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</v>
      </c>
    </row>
    <row r="267" spans="1:8" ht="1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</v>
      </c>
    </row>
    <row r="281" spans="1:8" ht="1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</v>
      </c>
    </row>
    <row r="284" spans="1:8" ht="1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105555</v>
      </c>
    </row>
    <row r="351" spans="1:8" ht="1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105555</v>
      </c>
    </row>
    <row r="355" spans="1:8" ht="1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105555</v>
      </c>
    </row>
    <row r="369" spans="1:8" ht="1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105555</v>
      </c>
    </row>
    <row r="372" spans="1:8" ht="1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-66</v>
      </c>
    </row>
    <row r="378" spans="1:8" ht="1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</v>
      </c>
    </row>
    <row r="391" spans="1:8" ht="1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</v>
      </c>
    </row>
    <row r="394" spans="1:8" ht="1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142891</v>
      </c>
    </row>
    <row r="417" spans="1:8" ht="1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142891</v>
      </c>
    </row>
    <row r="421" spans="1:8" ht="1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-66</v>
      </c>
    </row>
    <row r="422" spans="1:8" ht="1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142825</v>
      </c>
    </row>
    <row r="435" spans="1:8" ht="1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142825</v>
      </c>
    </row>
    <row r="438" spans="1:8" ht="1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7213</v>
      </c>
    </row>
    <row r="462" spans="1:8" ht="1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30</v>
      </c>
    </row>
    <row r="464" spans="1:8" ht="1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433</v>
      </c>
    </row>
    <row r="466" spans="1:8" ht="1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71</v>
      </c>
    </row>
    <row r="467" spans="1:8" ht="1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68</v>
      </c>
    </row>
    <row r="469" spans="1:8" ht="1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7815</v>
      </c>
    </row>
    <row r="470" spans="1:8" ht="1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110137</v>
      </c>
    </row>
    <row r="478" spans="1:8" ht="1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110137</v>
      </c>
    </row>
    <row r="479" spans="1:8" ht="1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110137</v>
      </c>
    </row>
    <row r="489" spans="1:8" ht="1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117952</v>
      </c>
    </row>
    <row r="491" spans="1:8" ht="1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20</v>
      </c>
    </row>
    <row r="508" spans="1:8" ht="1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20</v>
      </c>
    </row>
    <row r="509" spans="1:8" ht="1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20</v>
      </c>
    </row>
    <row r="519" spans="1:8" ht="1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20</v>
      </c>
    </row>
    <row r="521" spans="1:8" ht="1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7213</v>
      </c>
    </row>
    <row r="552" spans="1:8" ht="1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30</v>
      </c>
    </row>
    <row r="554" spans="1:8" ht="1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433</v>
      </c>
    </row>
    <row r="556" spans="1:8" ht="1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71</v>
      </c>
    </row>
    <row r="557" spans="1:8" ht="1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68</v>
      </c>
    </row>
    <row r="559" spans="1:8" ht="1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7815</v>
      </c>
    </row>
    <row r="560" spans="1:8" ht="1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110157</v>
      </c>
    </row>
    <row r="568" spans="1:8" ht="1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110157</v>
      </c>
    </row>
    <row r="569" spans="1:8" ht="1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110157</v>
      </c>
    </row>
    <row r="579" spans="1:8" ht="1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117972</v>
      </c>
    </row>
    <row r="581" spans="1:8" ht="1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7213</v>
      </c>
    </row>
    <row r="642" spans="1:8" ht="1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30</v>
      </c>
    </row>
    <row r="644" spans="1:8" ht="1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433</v>
      </c>
    </row>
    <row r="646" spans="1:8" ht="1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71</v>
      </c>
    </row>
    <row r="647" spans="1:8" ht="1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68</v>
      </c>
    </row>
    <row r="649" spans="1:8" ht="1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7815</v>
      </c>
    </row>
    <row r="650" spans="1:8" ht="1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110157</v>
      </c>
    </row>
    <row r="658" spans="1:8" ht="1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110157</v>
      </c>
    </row>
    <row r="659" spans="1:8" ht="1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110157</v>
      </c>
    </row>
    <row r="669" spans="1:8" ht="1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117972</v>
      </c>
    </row>
    <row r="671" spans="1:8" ht="1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190</v>
      </c>
    </row>
    <row r="676" spans="1:8" ht="1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68</v>
      </c>
    </row>
    <row r="677" spans="1:8" ht="1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32</v>
      </c>
    </row>
    <row r="679" spans="1:8" ht="1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320</v>
      </c>
    </row>
    <row r="680" spans="1:8" ht="1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320</v>
      </c>
    </row>
    <row r="701" spans="1:8" ht="1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8</v>
      </c>
    </row>
    <row r="706" spans="1:8" ht="1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11</v>
      </c>
    </row>
    <row r="710" spans="1:8" ht="1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11</v>
      </c>
    </row>
    <row r="731" spans="1:8" ht="1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198</v>
      </c>
    </row>
    <row r="766" spans="1:8" ht="1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69</v>
      </c>
    </row>
    <row r="767" spans="1:8" ht="1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34</v>
      </c>
    </row>
    <row r="769" spans="1:8" ht="1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331</v>
      </c>
    </row>
    <row r="770" spans="1:8" ht="1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331</v>
      </c>
    </row>
    <row r="791" spans="1:8" ht="1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198</v>
      </c>
    </row>
    <row r="856" spans="1:8" ht="1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69</v>
      </c>
    </row>
    <row r="857" spans="1:8" ht="1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34</v>
      </c>
    </row>
    <row r="859" spans="1:8" ht="1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331</v>
      </c>
    </row>
    <row r="860" spans="1:8" ht="1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331</v>
      </c>
    </row>
    <row r="881" spans="1:8" ht="1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7213</v>
      </c>
    </row>
    <row r="882" spans="1:8" ht="1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235</v>
      </c>
    </row>
    <row r="886" spans="1:8" ht="1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34</v>
      </c>
    </row>
    <row r="889" spans="1:8" ht="1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7484</v>
      </c>
    </row>
    <row r="890" spans="1:8" ht="1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110157</v>
      </c>
    </row>
    <row r="898" spans="1:8" ht="1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110157</v>
      </c>
    </row>
    <row r="899" spans="1:8" ht="1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110157</v>
      </c>
    </row>
    <row r="909" spans="1:8" ht="1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117641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39717</v>
      </c>
    </row>
    <row r="914" spans="1:8" ht="1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39717</v>
      </c>
    </row>
    <row r="915" spans="1:8" ht="1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39717</v>
      </c>
    </row>
    <row r="922" spans="1:8" ht="1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4092</v>
      </c>
    </row>
    <row r="923" spans="1:8" ht="1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29</v>
      </c>
    </row>
    <row r="924" spans="1:8" ht="1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29</v>
      </c>
    </row>
    <row r="926" spans="1:8" ht="1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15</v>
      </c>
    </row>
    <row r="929" spans="1:8" ht="1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</v>
      </c>
    </row>
    <row r="943" spans="1:8" ht="1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43853</v>
      </c>
    </row>
    <row r="944" spans="1:8" ht="1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29</v>
      </c>
    </row>
    <row r="956" spans="1:8" ht="1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29</v>
      </c>
    </row>
    <row r="958" spans="1:8" ht="1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15</v>
      </c>
    </row>
    <row r="961" spans="1:8" ht="1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</v>
      </c>
    </row>
    <row r="975" spans="1:8" ht="1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44</v>
      </c>
    </row>
    <row r="976" spans="1:8" ht="1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39717</v>
      </c>
    </row>
    <row r="978" spans="1:8" ht="1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39717</v>
      </c>
    </row>
    <row r="979" spans="1:8" ht="1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39717</v>
      </c>
    </row>
    <row r="986" spans="1:8" ht="1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4092</v>
      </c>
    </row>
    <row r="987" spans="1:8" ht="1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43809</v>
      </c>
    </row>
    <row r="1008" spans="1:8" ht="1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18585</v>
      </c>
    </row>
    <row r="1009" spans="1:8" ht="1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18585</v>
      </c>
    </row>
    <row r="1010" spans="1:8" ht="1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132</v>
      </c>
    </row>
    <row r="1021" spans="1:8" ht="1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18717</v>
      </c>
    </row>
    <row r="1023" spans="1:8" ht="1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103</v>
      </c>
    </row>
    <row r="1039" spans="1:8" ht="1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42</v>
      </c>
    </row>
    <row r="1043" spans="1:8" ht="1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48</v>
      </c>
    </row>
    <row r="1044" spans="1:8" ht="1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 ht="1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44</v>
      </c>
    </row>
    <row r="1047" spans="1:8" ht="1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103</v>
      </c>
    </row>
    <row r="1050" spans="1:8" ht="1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18820</v>
      </c>
    </row>
    <row r="1051" spans="1:8" ht="1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103</v>
      </c>
    </row>
    <row r="1082" spans="1:8" ht="1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42</v>
      </c>
    </row>
    <row r="1086" spans="1:8" ht="1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48</v>
      </c>
    </row>
    <row r="1087" spans="1:8" ht="1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 ht="1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44</v>
      </c>
    </row>
    <row r="1090" spans="1:8" ht="1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103</v>
      </c>
    </row>
    <row r="1093" spans="1:8" ht="1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103</v>
      </c>
    </row>
    <row r="1094" spans="1:8" ht="1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18585</v>
      </c>
    </row>
    <row r="1095" spans="1:8" ht="1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18585</v>
      </c>
    </row>
    <row r="1096" spans="1:8" ht="1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132</v>
      </c>
    </row>
    <row r="1107" spans="1:8" ht="1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18717</v>
      </c>
    </row>
    <row r="1109" spans="1:8" ht="1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18717</v>
      </c>
    </row>
    <row r="1137" spans="1:8" ht="1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28</v>
      </c>
    </row>
    <row r="1181" spans="1:8" ht="1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28</v>
      </c>
    </row>
    <row r="1184" spans="1:8" ht="1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28</v>
      </c>
    </row>
    <row r="1193" spans="1:8" ht="1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28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50253994</v>
      </c>
    </row>
    <row r="1198" spans="1:8" ht="1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50253994</v>
      </c>
    </row>
    <row r="1203" spans="1:8" ht="1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55420</v>
      </c>
    </row>
    <row r="1240" spans="1:8" ht="1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55420</v>
      </c>
    </row>
    <row r="1245" spans="1:8" ht="1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55420</v>
      </c>
    </row>
    <row r="1282" spans="1:8" ht="1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55420</v>
      </c>
    </row>
    <row r="1287" spans="1:8" ht="1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5'!C42</f>
        <v>141285</v>
      </c>
    </row>
    <row r="1297" spans="1:8" ht="1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5'!C74</f>
        <v>0</v>
      </c>
    </row>
    <row r="1298" spans="1:8" ht="1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5'!C106</f>
        <v>14</v>
      </c>
    </row>
    <row r="1299" spans="1:8" ht="1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5'!C138</f>
        <v>6</v>
      </c>
    </row>
    <row r="1300" spans="1:8" ht="1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5'!C139</f>
        <v>141305</v>
      </c>
    </row>
    <row r="1301" spans="1:8" ht="1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5'!C172</f>
        <v>0</v>
      </c>
    </row>
    <row r="1302" spans="1:8" ht="1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5'!C204</f>
        <v>0</v>
      </c>
    </row>
    <row r="1303" spans="1:8" ht="1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5'!C236</f>
        <v>0</v>
      </c>
    </row>
    <row r="1304" spans="1:8" ht="1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5'!C268</f>
        <v>0</v>
      </c>
    </row>
    <row r="1305" spans="1:8" ht="1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5'!C269</f>
        <v>0</v>
      </c>
    </row>
    <row r="1306" spans="1:8" ht="1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5'!D42</f>
        <v>0</v>
      </c>
    </row>
    <row r="1307" spans="1:8" ht="1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5'!D74</f>
        <v>0</v>
      </c>
    </row>
    <row r="1308" spans="1:8" ht="1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5'!D106</f>
        <v>0</v>
      </c>
    </row>
    <row r="1309" spans="1:8" ht="1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5'!D138</f>
        <v>0</v>
      </c>
    </row>
    <row r="1310" spans="1:8" ht="1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5'!D139</f>
        <v>0</v>
      </c>
    </row>
    <row r="1311" spans="1:8" ht="1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5'!D172</f>
        <v>0</v>
      </c>
    </row>
    <row r="1312" spans="1:8" ht="1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5'!D204</f>
        <v>0</v>
      </c>
    </row>
    <row r="1313" spans="1:8" ht="1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5'!D236</f>
        <v>0</v>
      </c>
    </row>
    <row r="1314" spans="1:8" ht="1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5'!D268</f>
        <v>0</v>
      </c>
    </row>
    <row r="1315" spans="1:8" ht="1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5'!D269</f>
        <v>0</v>
      </c>
    </row>
    <row r="1316" spans="1:8" ht="1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5'!E42</f>
        <v>12178</v>
      </c>
    </row>
    <row r="1317" spans="1:8" ht="1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5'!E74</f>
        <v>0</v>
      </c>
    </row>
    <row r="1318" spans="1:8" ht="1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5'!E106</f>
        <v>0</v>
      </c>
    </row>
    <row r="1319" spans="1:8" ht="1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5'!E138</f>
        <v>0</v>
      </c>
    </row>
    <row r="1320" spans="1:8" ht="1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5'!E139</f>
        <v>12178</v>
      </c>
    </row>
    <row r="1321" spans="1:8" ht="1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5'!E172</f>
        <v>0</v>
      </c>
    </row>
    <row r="1322" spans="1:8" ht="1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5'!E204</f>
        <v>0</v>
      </c>
    </row>
    <row r="1323" spans="1:8" ht="1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5'!E236</f>
        <v>0</v>
      </c>
    </row>
    <row r="1324" spans="1:8" ht="1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5'!E268</f>
        <v>0</v>
      </c>
    </row>
    <row r="1325" spans="1:8" ht="1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5'!E269</f>
        <v>0</v>
      </c>
    </row>
    <row r="1326" spans="1:8" ht="1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5'!F42</f>
        <v>129107</v>
      </c>
    </row>
    <row r="1327" spans="1:8" ht="1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5'!F74</f>
        <v>0</v>
      </c>
    </row>
    <row r="1328" spans="1:8" ht="1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5'!F106</f>
        <v>14</v>
      </c>
    </row>
    <row r="1329" spans="1:8" ht="1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5'!F138</f>
        <v>6</v>
      </c>
    </row>
    <row r="1330" spans="1:8" ht="1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5'!F139</f>
        <v>129127</v>
      </c>
    </row>
    <row r="1331" spans="1:8" ht="1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5'!F172</f>
        <v>0</v>
      </c>
    </row>
    <row r="1332" spans="1:8" ht="1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5'!F204</f>
        <v>0</v>
      </c>
    </row>
    <row r="1333" spans="1:8" ht="1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5'!F236</f>
        <v>0</v>
      </c>
    </row>
    <row r="1334" spans="1:8" ht="1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5'!F268</f>
        <v>0</v>
      </c>
    </row>
    <row r="1335" spans="1:8" ht="1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5'!F269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1">
      <selection activeCell="A105" sqref="A105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7213</v>
      </c>
      <c r="D12" s="197">
        <v>7213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235</v>
      </c>
      <c r="D16" s="197">
        <v>243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2</v>
      </c>
      <c r="D17" s="197">
        <v>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">
      <c r="A19" s="89" t="s">
        <v>49</v>
      </c>
      <c r="B19" s="91" t="s">
        <v>50</v>
      </c>
      <c r="C19" s="197">
        <v>34</v>
      </c>
      <c r="D19" s="197">
        <v>36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7484</v>
      </c>
      <c r="D20" s="598">
        <f>SUM(D12:D19)</f>
        <v>7495</v>
      </c>
      <c r="E20" s="89" t="s">
        <v>54</v>
      </c>
      <c r="F20" s="93" t="s">
        <v>55</v>
      </c>
      <c r="G20" s="197">
        <v>15358</v>
      </c>
      <c r="H20" s="197">
        <v>15358</v>
      </c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</v>
      </c>
      <c r="H21" s="197">
        <v>3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18977</v>
      </c>
      <c r="H26" s="598">
        <f>H20+H21+H22</f>
        <v>18977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105555</v>
      </c>
      <c r="H28" s="596">
        <f>SUM(H29:H31)</f>
        <v>82328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105555</v>
      </c>
      <c r="H29" s="197">
        <v>82328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23227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-66</v>
      </c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105489</v>
      </c>
      <c r="H34" s="598">
        <f>H28+H32+H33</f>
        <v>105555</v>
      </c>
    </row>
    <row r="35" spans="1:8" ht="15">
      <c r="A35" s="89" t="s">
        <v>106</v>
      </c>
      <c r="B35" s="94" t="s">
        <v>107</v>
      </c>
      <c r="C35" s="595">
        <f>SUM(C36:C39)</f>
        <v>110157</v>
      </c>
      <c r="D35" s="596">
        <f>SUM(D36:D39)</f>
        <v>110137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110157</v>
      </c>
      <c r="D36" s="197">
        <v>110137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142825</v>
      </c>
      <c r="H37" s="600">
        <f>H26+H18+H34</f>
        <v>142891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18585</v>
      </c>
      <c r="H44" s="197">
        <v>19178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">
      <c r="A46" s="473" t="s">
        <v>137</v>
      </c>
      <c r="B46" s="96" t="s">
        <v>138</v>
      </c>
      <c r="C46" s="597">
        <f>C35+C40+C45</f>
        <v>110157</v>
      </c>
      <c r="D46" s="598">
        <f>D35+D40+D45</f>
        <v>110137</v>
      </c>
      <c r="E46" s="201" t="s">
        <v>139</v>
      </c>
      <c r="F46" s="93" t="s">
        <v>140</v>
      </c>
      <c r="G46" s="197"/>
      <c r="H46" s="197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">
      <c r="A48" s="89" t="s">
        <v>144</v>
      </c>
      <c r="B48" s="91" t="s">
        <v>145</v>
      </c>
      <c r="C48" s="197">
        <v>39717</v>
      </c>
      <c r="D48" s="197">
        <v>40173</v>
      </c>
      <c r="E48" s="201" t="s">
        <v>146</v>
      </c>
      <c r="F48" s="93" t="s">
        <v>147</v>
      </c>
      <c r="G48" s="197"/>
      <c r="H48" s="197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132</v>
      </c>
      <c r="H49" s="197">
        <v>132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18717</v>
      </c>
      <c r="H50" s="596">
        <f>SUM(H44:H49)</f>
        <v>19310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39717</v>
      </c>
      <c r="D52" s="598">
        <f>SUM(D48:D51)</f>
        <v>40173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4092</v>
      </c>
      <c r="D55" s="478">
        <v>4092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161450</v>
      </c>
      <c r="D56" s="602">
        <f>D20+D21+D22+D28+D33+D46+D52+D54+D55</f>
        <v>161897</v>
      </c>
      <c r="E56" s="100" t="s">
        <v>850</v>
      </c>
      <c r="F56" s="99" t="s">
        <v>172</v>
      </c>
      <c r="G56" s="599">
        <f>G50+G52+G53+G54+G55</f>
        <v>18717</v>
      </c>
      <c r="H56" s="600">
        <f>H50+H52+H53+H54+H55</f>
        <v>19310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103</v>
      </c>
      <c r="H61" s="596">
        <f>SUM(H62:H68)</f>
        <v>86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>
        <v>74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7">
        <v>8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42</v>
      </c>
      <c r="H66" s="197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7"/>
    </row>
    <row r="68" spans="1:8" ht="15">
      <c r="A68" s="89" t="s">
        <v>206</v>
      </c>
      <c r="B68" s="91" t="s">
        <v>207</v>
      </c>
      <c r="C68" s="197">
        <v>29</v>
      </c>
      <c r="D68" s="197"/>
      <c r="E68" s="89" t="s">
        <v>212</v>
      </c>
      <c r="F68" s="93" t="s">
        <v>213</v>
      </c>
      <c r="G68" s="197">
        <v>48</v>
      </c>
      <c r="H68" s="197">
        <v>4</v>
      </c>
    </row>
    <row r="69" spans="1:8" ht="1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/>
      <c r="H69" s="197"/>
    </row>
    <row r="70" spans="1:8" ht="15">
      <c r="A70" s="89" t="s">
        <v>214</v>
      </c>
      <c r="B70" s="91" t="s">
        <v>215</v>
      </c>
      <c r="C70" s="197">
        <v>15</v>
      </c>
      <c r="D70" s="196">
        <v>15</v>
      </c>
      <c r="E70" s="89" t="s">
        <v>219</v>
      </c>
      <c r="F70" s="93" t="s">
        <v>220</v>
      </c>
      <c r="G70" s="197">
        <v>28</v>
      </c>
      <c r="H70" s="197">
        <v>28</v>
      </c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131</v>
      </c>
      <c r="H71" s="598">
        <f>H59+H60+H61+H69+H70</f>
        <v>114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44</v>
      </c>
      <c r="D76" s="598">
        <f>SUM(D68:D75)</f>
        <v>16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131</v>
      </c>
      <c r="H79" s="600">
        <f>H71+H73+H75+H77</f>
        <v>114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</v>
      </c>
      <c r="D88" s="197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136</v>
      </c>
      <c r="D89" s="197">
        <v>387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138</v>
      </c>
      <c r="D92" s="598">
        <f>SUM(D88:D91)</f>
        <v>390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41</v>
      </c>
      <c r="D93" s="479">
        <v>12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223</v>
      </c>
      <c r="D94" s="602">
        <f>D65+D76+D85+D92+D93</f>
        <v>418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161673</v>
      </c>
      <c r="D95" s="604">
        <f>D94+D56</f>
        <v>162315</v>
      </c>
      <c r="E95" s="229" t="s">
        <v>942</v>
      </c>
      <c r="F95" s="489" t="s">
        <v>268</v>
      </c>
      <c r="G95" s="603">
        <f>G37+G40+G56+G79</f>
        <v>161673</v>
      </c>
      <c r="H95" s="604">
        <f>H37+H40+H56+H79</f>
        <v>162315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44313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Стефан Гъндев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4" t="str">
        <f>Начална!B17</f>
        <v>Марин Стоянов</v>
      </c>
      <c r="C103" s="705"/>
      <c r="D103" s="705"/>
      <c r="E103" s="705"/>
      <c r="M103" s="98"/>
    </row>
    <row r="104" spans="1:5" ht="21.75" customHeight="1">
      <c r="A104" s="695"/>
      <c r="B104" s="705" t="s">
        <v>1005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E49" sqref="E49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4</v>
      </c>
      <c r="D12" s="316">
        <v>10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100</v>
      </c>
      <c r="D13" s="316">
        <v>99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11</v>
      </c>
      <c r="D14" s="316">
        <v>9</v>
      </c>
      <c r="E14" s="245" t="s">
        <v>285</v>
      </c>
      <c r="F14" s="240" t="s">
        <v>286</v>
      </c>
      <c r="G14" s="316">
        <v>72</v>
      </c>
      <c r="H14" s="316">
        <v>78</v>
      </c>
    </row>
    <row r="15" spans="1:8" ht="15">
      <c r="A15" s="194" t="s">
        <v>287</v>
      </c>
      <c r="B15" s="190" t="s">
        <v>288</v>
      </c>
      <c r="C15" s="316">
        <v>159</v>
      </c>
      <c r="D15" s="316">
        <v>146</v>
      </c>
      <c r="E15" s="245" t="s">
        <v>79</v>
      </c>
      <c r="F15" s="240" t="s">
        <v>289</v>
      </c>
      <c r="G15" s="316">
        <v>6</v>
      </c>
      <c r="H15" s="316">
        <v>6</v>
      </c>
    </row>
    <row r="16" spans="1:8" ht="15">
      <c r="A16" s="194" t="s">
        <v>290</v>
      </c>
      <c r="B16" s="190" t="s">
        <v>291</v>
      </c>
      <c r="C16" s="316">
        <v>21</v>
      </c>
      <c r="D16" s="316">
        <v>22</v>
      </c>
      <c r="E16" s="236" t="s">
        <v>52</v>
      </c>
      <c r="F16" s="264" t="s">
        <v>292</v>
      </c>
      <c r="G16" s="628">
        <f>SUM(G12:G15)</f>
        <v>78</v>
      </c>
      <c r="H16" s="629">
        <f>SUM(H12:H15)</f>
        <v>84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7</v>
      </c>
      <c r="D19" s="316">
        <v>12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302</v>
      </c>
      <c r="D22" s="629">
        <f>SUM(D12:D18)+D19</f>
        <v>298</v>
      </c>
      <c r="E22" s="194" t="s">
        <v>309</v>
      </c>
      <c r="F22" s="237" t="s">
        <v>310</v>
      </c>
      <c r="G22" s="316">
        <v>312</v>
      </c>
      <c r="H22" s="316">
        <v>336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0.75">
      <c r="A25" s="194" t="s">
        <v>316</v>
      </c>
      <c r="B25" s="237" t="s">
        <v>317</v>
      </c>
      <c r="C25" s="316">
        <v>154</v>
      </c>
      <c r="D25" s="316">
        <v>375</v>
      </c>
      <c r="E25" s="194" t="s">
        <v>318</v>
      </c>
      <c r="F25" s="237" t="s">
        <v>319</v>
      </c>
      <c r="G25" s="316"/>
      <c r="H25" s="316"/>
    </row>
    <row r="26" spans="1:8" ht="30.7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312</v>
      </c>
      <c r="H27" s="629">
        <f>SUM(H22:H26)</f>
        <v>336</v>
      </c>
    </row>
    <row r="28" spans="1:8" ht="15">
      <c r="A28" s="194" t="s">
        <v>79</v>
      </c>
      <c r="B28" s="237" t="s">
        <v>327</v>
      </c>
      <c r="C28" s="316"/>
      <c r="D28" s="316">
        <v>1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154</v>
      </c>
      <c r="D29" s="629">
        <f>SUM(D25:D28)</f>
        <v>376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456</v>
      </c>
      <c r="D31" s="635">
        <f>D29+D22</f>
        <v>674</v>
      </c>
      <c r="E31" s="251" t="s">
        <v>824</v>
      </c>
      <c r="F31" s="266" t="s">
        <v>331</v>
      </c>
      <c r="G31" s="253">
        <f>G16+G18+G27</f>
        <v>390</v>
      </c>
      <c r="H31" s="254">
        <f>H16+H18+H27</f>
        <v>420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66</v>
      </c>
      <c r="H33" s="629">
        <f>IF((D31-H31)&gt;0,D31-H31,0)</f>
        <v>254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456</v>
      </c>
      <c r="D36" s="637">
        <f>D31-D34+D35</f>
        <v>674</v>
      </c>
      <c r="E36" s="262" t="s">
        <v>346</v>
      </c>
      <c r="F36" s="256" t="s">
        <v>347</v>
      </c>
      <c r="G36" s="267">
        <f>G35-G34+G31</f>
        <v>390</v>
      </c>
      <c r="H36" s="268">
        <f>H35-H34+H31</f>
        <v>420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66</v>
      </c>
      <c r="H37" s="254">
        <f>IF((D36-H36)&gt;0,D36-H36,0)</f>
        <v>254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66</v>
      </c>
      <c r="H42" s="244">
        <f>IF(H37&gt;0,IF(D38+H37&lt;0,0,D38+H37),IF(D37-D38&lt;0,D38-D37,0))</f>
        <v>254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66</v>
      </c>
      <c r="H44" s="268">
        <f>IF(D42=0,IF(H42-H43&gt;0,H42-H43+D43,0),IF(D42-D43&lt;0,D43-D42+H43,0))</f>
        <v>254</v>
      </c>
    </row>
    <row r="45" spans="1:8" ht="15.75" thickBot="1">
      <c r="A45" s="270" t="s">
        <v>371</v>
      </c>
      <c r="B45" s="271" t="s">
        <v>372</v>
      </c>
      <c r="C45" s="630">
        <f>C36+C38+C42</f>
        <v>456</v>
      </c>
      <c r="D45" s="631">
        <f>D36+D38+D42</f>
        <v>674</v>
      </c>
      <c r="E45" s="270" t="s">
        <v>373</v>
      </c>
      <c r="F45" s="272" t="s">
        <v>374</v>
      </c>
      <c r="G45" s="630">
        <f>G42+G36</f>
        <v>456</v>
      </c>
      <c r="H45" s="631">
        <f>H42+H36</f>
        <v>674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44313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Стефан Гъндев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4" t="str">
        <f>Начална!B17</f>
        <v>Марин Стоянов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">
      <c r="A59" s="695"/>
      <c r="B59" s="705"/>
      <c r="C59" s="705"/>
      <c r="D59" s="705"/>
      <c r="E59" s="705"/>
      <c r="F59" s="574"/>
      <c r="G59" s="45"/>
      <c r="H59" s="42"/>
    </row>
    <row r="60" spans="1:8" ht="15">
      <c r="A60" s="695"/>
      <c r="B60" s="705"/>
      <c r="C60" s="705"/>
      <c r="D60" s="705"/>
      <c r="E60" s="705"/>
      <c r="F60" s="574"/>
      <c r="G60" s="45"/>
      <c r="H60" s="42"/>
    </row>
    <row r="61" spans="1:8" ht="15">
      <c r="A61" s="695"/>
      <c r="B61" s="705"/>
      <c r="C61" s="705"/>
      <c r="D61" s="705"/>
      <c r="E61" s="705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C13" sqref="C13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50</v>
      </c>
      <c r="D11" s="197">
        <v>68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-103</v>
      </c>
      <c r="D12" s="197">
        <v>-128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-122</v>
      </c>
      <c r="D14" s="197">
        <v>-112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-21</v>
      </c>
      <c r="D15" s="197">
        <v>-25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192</v>
      </c>
      <c r="D17" s="197">
        <v>193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-285</v>
      </c>
      <c r="D18" s="197">
        <v>-329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-289</v>
      </c>
      <c r="D21" s="659">
        <f>SUM(D11:D20)</f>
        <v>-333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-3946</v>
      </c>
      <c r="D25" s="197">
        <v>-748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4522</v>
      </c>
      <c r="D26" s="197">
        <v>2241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-20</v>
      </c>
      <c r="D28" s="197">
        <v>-1431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556</v>
      </c>
      <c r="D33" s="659">
        <f>SUM(D23:D32)</f>
        <v>62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">
      <c r="A37" s="277" t="s">
        <v>427</v>
      </c>
      <c r="B37" s="178" t="s">
        <v>428</v>
      </c>
      <c r="C37" s="197">
        <v>3500</v>
      </c>
      <c r="D37" s="197">
        <v>750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-4019</v>
      </c>
      <c r="D38" s="197">
        <v>-275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-519</v>
      </c>
      <c r="D43" s="661">
        <f>SUM(D35:D42)</f>
        <v>475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-252</v>
      </c>
      <c r="D44" s="307">
        <f>D43+D33+D21</f>
        <v>204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390</v>
      </c>
      <c r="D45" s="309">
        <v>200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138</v>
      </c>
      <c r="D46" s="311">
        <f>D45+D44</f>
        <v>404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138</v>
      </c>
      <c r="D47" s="298">
        <v>404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44313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Стефан Гъндев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4" t="str">
        <f>Начална!B17</f>
        <v>Марин Стоянов</v>
      </c>
      <c r="C59" s="705"/>
      <c r="D59" s="705"/>
      <c r="E59" s="705"/>
      <c r="F59" s="574"/>
      <c r="G59" s="45"/>
      <c r="H59" s="42"/>
    </row>
    <row r="60" spans="1:8" ht="15">
      <c r="A60" s="695"/>
      <c r="B60" s="705"/>
      <c r="C60" s="705"/>
      <c r="D60" s="705"/>
      <c r="E60" s="705"/>
      <c r="F60" s="574"/>
      <c r="G60" s="45"/>
      <c r="H60" s="42"/>
    </row>
    <row r="61" spans="1:8" ht="15">
      <c r="A61" s="695"/>
      <c r="B61" s="705"/>
      <c r="C61" s="705"/>
      <c r="D61" s="705"/>
      <c r="E61" s="705"/>
      <c r="F61" s="574"/>
      <c r="G61" s="45"/>
      <c r="H61" s="42"/>
    </row>
    <row r="62" spans="1:8" ht="15">
      <c r="A62" s="695"/>
      <c r="B62" s="705"/>
      <c r="C62" s="705"/>
      <c r="D62" s="705"/>
      <c r="E62" s="705"/>
      <c r="F62" s="574"/>
      <c r="G62" s="45"/>
      <c r="H62" s="42"/>
    </row>
    <row r="63" spans="1:8" ht="15">
      <c r="A63" s="695"/>
      <c r="B63" s="705"/>
      <c r="C63" s="705"/>
      <c r="D63" s="705"/>
      <c r="E63" s="705"/>
      <c r="F63" s="574"/>
      <c r="G63" s="45"/>
      <c r="H63" s="42"/>
    </row>
    <row r="64" spans="1:8" ht="15">
      <c r="A64" s="695"/>
      <c r="B64" s="705"/>
      <c r="C64" s="705"/>
      <c r="D64" s="705"/>
      <c r="E64" s="705"/>
      <c r="F64" s="574"/>
      <c r="G64" s="45"/>
      <c r="H64" s="42"/>
    </row>
    <row r="65" spans="1:8" ht="15">
      <c r="A65" s="695"/>
      <c r="B65" s="705"/>
      <c r="C65" s="705"/>
      <c r="D65" s="705"/>
      <c r="E65" s="705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L46" sqref="L46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3" t="s">
        <v>453</v>
      </c>
      <c r="B8" s="716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">
      <c r="A9" s="714"/>
      <c r="B9" s="717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9"/>
      <c r="L9" s="709"/>
      <c r="M9" s="536" t="s">
        <v>825</v>
      </c>
      <c r="N9" s="532"/>
    </row>
    <row r="10" spans="1:14" s="533" customFormat="1" ht="30">
      <c r="A10" s="715"/>
      <c r="B10" s="718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15358</v>
      </c>
      <c r="E13" s="584">
        <f>'1-Баланс'!H21</f>
        <v>3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105555</v>
      </c>
      <c r="J13" s="584">
        <f>'1-Баланс'!H30+'1-Баланс'!H33</f>
        <v>0</v>
      </c>
      <c r="K13" s="585"/>
      <c r="L13" s="584">
        <f>SUM(C13:K13)</f>
        <v>142891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15358</v>
      </c>
      <c r="E17" s="653">
        <f t="shared" si="2"/>
        <v>3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105555</v>
      </c>
      <c r="J17" s="653">
        <f t="shared" si="2"/>
        <v>0</v>
      </c>
      <c r="K17" s="653">
        <f t="shared" si="2"/>
        <v>0</v>
      </c>
      <c r="L17" s="584">
        <f t="shared" si="1"/>
        <v>142891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-66</v>
      </c>
      <c r="K18" s="585"/>
      <c r="L18" s="584">
        <f t="shared" si="1"/>
        <v>-66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15358</v>
      </c>
      <c r="E31" s="653">
        <f t="shared" si="6"/>
        <v>3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105555</v>
      </c>
      <c r="J31" s="653">
        <f t="shared" si="6"/>
        <v>-66</v>
      </c>
      <c r="K31" s="653">
        <f t="shared" si="6"/>
        <v>0</v>
      </c>
      <c r="L31" s="584">
        <f t="shared" si="1"/>
        <v>142825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15358</v>
      </c>
      <c r="E34" s="587">
        <f t="shared" si="7"/>
        <v>3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105555</v>
      </c>
      <c r="J34" s="587">
        <f t="shared" si="7"/>
        <v>-66</v>
      </c>
      <c r="K34" s="587">
        <f t="shared" si="7"/>
        <v>0</v>
      </c>
      <c r="L34" s="651">
        <f t="shared" si="1"/>
        <v>142825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44313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Стефан Гъндев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4" t="str">
        <f>Начална!B17</f>
        <v>Марин Стоянов</v>
      </c>
      <c r="C43" s="705"/>
      <c r="D43" s="705"/>
      <c r="E43" s="705"/>
      <c r="F43" s="574"/>
      <c r="G43" s="45"/>
      <c r="H43" s="42"/>
      <c r="M43" s="169"/>
    </row>
    <row r="44" spans="1:13" ht="1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">
      <c r="A49" s="695"/>
      <c r="B49" s="705"/>
      <c r="C49" s="705"/>
      <c r="D49" s="705"/>
      <c r="E49" s="705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2"/>
  <sheetViews>
    <sheetView showGridLines="0" view="pageBreakPreview" zoomScaleNormal="70" zoomScaleSheetLayoutView="100" workbookViewId="0" topLeftCell="A1">
      <selection activeCell="A25" sqref="A25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995</v>
      </c>
      <c r="B12" s="679"/>
      <c r="C12" s="92">
        <v>1493</v>
      </c>
      <c r="D12" s="92">
        <v>95.85</v>
      </c>
      <c r="E12" s="92"/>
      <c r="F12" s="469">
        <f>C12-E12</f>
        <v>1493</v>
      </c>
    </row>
    <row r="13" spans="1:6" ht="15">
      <c r="A13" s="678" t="s">
        <v>996</v>
      </c>
      <c r="B13" s="679"/>
      <c r="C13" s="92">
        <v>5143</v>
      </c>
      <c r="D13" s="92">
        <v>99.2</v>
      </c>
      <c r="E13" s="92"/>
      <c r="F13" s="469">
        <f aca="true" t="shared" si="0" ref="F13:F41">C13-E13</f>
        <v>5143</v>
      </c>
    </row>
    <row r="14" spans="1:6" ht="15">
      <c r="A14" s="678" t="s">
        <v>1018</v>
      </c>
      <c r="B14" s="679"/>
      <c r="C14" s="92">
        <v>526</v>
      </c>
      <c r="D14" s="92">
        <v>93.63</v>
      </c>
      <c r="E14" s="92"/>
      <c r="F14" s="469">
        <f t="shared" si="0"/>
        <v>526</v>
      </c>
    </row>
    <row r="15" spans="1:6" ht="15">
      <c r="A15" s="678" t="s">
        <v>1017</v>
      </c>
      <c r="B15" s="679"/>
      <c r="C15" s="92">
        <v>2673</v>
      </c>
      <c r="D15" s="92">
        <v>99</v>
      </c>
      <c r="E15" s="92"/>
      <c r="F15" s="469">
        <f t="shared" si="0"/>
        <v>2673</v>
      </c>
    </row>
    <row r="16" spans="1:6" ht="15">
      <c r="A16" s="678" t="s">
        <v>997</v>
      </c>
      <c r="B16" s="679"/>
      <c r="C16" s="92">
        <v>2273</v>
      </c>
      <c r="D16" s="92">
        <v>99.38</v>
      </c>
      <c r="E16" s="92"/>
      <c r="F16" s="469">
        <f t="shared" si="0"/>
        <v>2273</v>
      </c>
    </row>
    <row r="17" spans="1:6" ht="15">
      <c r="A17" s="678" t="s">
        <v>998</v>
      </c>
      <c r="B17" s="679"/>
      <c r="C17" s="92">
        <v>5668</v>
      </c>
      <c r="D17" s="92">
        <v>98.38</v>
      </c>
      <c r="E17" s="92"/>
      <c r="F17" s="469">
        <f t="shared" si="0"/>
        <v>5668</v>
      </c>
    </row>
    <row r="18" spans="1:6" ht="15">
      <c r="A18" s="678" t="s">
        <v>999</v>
      </c>
      <c r="B18" s="679"/>
      <c r="C18" s="92">
        <v>8603</v>
      </c>
      <c r="D18" s="92">
        <v>99.97</v>
      </c>
      <c r="E18" s="92"/>
      <c r="F18" s="469">
        <f t="shared" si="0"/>
        <v>8603</v>
      </c>
    </row>
    <row r="19" spans="1:6" ht="15">
      <c r="A19" s="678" t="s">
        <v>1000</v>
      </c>
      <c r="B19" s="679"/>
      <c r="C19" s="92">
        <v>1174</v>
      </c>
      <c r="D19" s="92">
        <v>95.41</v>
      </c>
      <c r="E19" s="92"/>
      <c r="F19" s="469">
        <f t="shared" si="0"/>
        <v>1174</v>
      </c>
    </row>
    <row r="20" spans="1:6" ht="15">
      <c r="A20" s="678" t="s">
        <v>1001</v>
      </c>
      <c r="B20" s="679"/>
      <c r="C20" s="92">
        <v>23220</v>
      </c>
      <c r="D20" s="92">
        <v>99.98</v>
      </c>
      <c r="E20" s="92"/>
      <c r="F20" s="469">
        <f t="shared" si="0"/>
        <v>23220</v>
      </c>
    </row>
    <row r="21" spans="1:6" ht="15">
      <c r="A21" s="678" t="s">
        <v>1002</v>
      </c>
      <c r="B21" s="679"/>
      <c r="C21" s="92">
        <v>3020</v>
      </c>
      <c r="D21" s="92">
        <v>100</v>
      </c>
      <c r="E21" s="92"/>
      <c r="F21" s="469">
        <f t="shared" si="0"/>
        <v>3020</v>
      </c>
    </row>
    <row r="22" spans="1:6" ht="15">
      <c r="A22" s="678" t="s">
        <v>1007</v>
      </c>
      <c r="B22" s="679"/>
      <c r="C22" s="92">
        <v>505</v>
      </c>
      <c r="D22" s="92">
        <v>100</v>
      </c>
      <c r="E22" s="92"/>
      <c r="F22" s="469">
        <f aca="true" t="shared" si="1" ref="F22:F33">C22-E22</f>
        <v>505</v>
      </c>
    </row>
    <row r="23" spans="1:6" ht="15">
      <c r="A23" s="678" t="s">
        <v>1008</v>
      </c>
      <c r="B23" s="679"/>
      <c r="C23" s="92">
        <v>27267</v>
      </c>
      <c r="D23" s="92">
        <v>89.64</v>
      </c>
      <c r="E23" s="92"/>
      <c r="F23" s="469">
        <f t="shared" si="1"/>
        <v>27267</v>
      </c>
    </row>
    <row r="24" spans="1:6" ht="15">
      <c r="A24" s="678" t="s">
        <v>1025</v>
      </c>
      <c r="B24" s="679"/>
      <c r="C24" s="92">
        <v>20992</v>
      </c>
      <c r="D24" s="92">
        <v>98</v>
      </c>
      <c r="E24" s="92"/>
      <c r="F24" s="469">
        <f t="shared" si="1"/>
        <v>20992</v>
      </c>
    </row>
    <row r="25" spans="1:6" ht="15">
      <c r="A25" s="678" t="s">
        <v>1009</v>
      </c>
      <c r="B25" s="679"/>
      <c r="C25" s="92">
        <v>12178</v>
      </c>
      <c r="D25" s="92">
        <v>83.95</v>
      </c>
      <c r="E25" s="92">
        <v>12178</v>
      </c>
      <c r="F25" s="469">
        <f t="shared" si="1"/>
        <v>0</v>
      </c>
    </row>
    <row r="26" spans="1:6" ht="15">
      <c r="A26" s="678" t="s">
        <v>1010</v>
      </c>
      <c r="B26" s="679"/>
      <c r="C26" s="92">
        <v>1005</v>
      </c>
      <c r="D26" s="92">
        <v>100</v>
      </c>
      <c r="E26" s="92"/>
      <c r="F26" s="469">
        <f t="shared" si="1"/>
        <v>1005</v>
      </c>
    </row>
    <row r="27" spans="1:6" ht="15">
      <c r="A27" s="678" t="s">
        <v>1011</v>
      </c>
      <c r="B27" s="679"/>
      <c r="C27" s="92">
        <v>1050</v>
      </c>
      <c r="D27" s="92">
        <v>100</v>
      </c>
      <c r="E27" s="92"/>
      <c r="F27" s="469">
        <f t="shared" si="1"/>
        <v>1050</v>
      </c>
    </row>
    <row r="28" spans="1:6" ht="15">
      <c r="A28" s="678" t="s">
        <v>1012</v>
      </c>
      <c r="B28" s="679"/>
      <c r="C28" s="92">
        <v>14449</v>
      </c>
      <c r="D28" s="92">
        <v>100</v>
      </c>
      <c r="E28" s="92"/>
      <c r="F28" s="469">
        <f t="shared" si="1"/>
        <v>14449</v>
      </c>
    </row>
    <row r="29" spans="1:6" ht="15">
      <c r="A29" s="678" t="s">
        <v>1013</v>
      </c>
      <c r="B29" s="679"/>
      <c r="C29" s="92">
        <v>798</v>
      </c>
      <c r="D29" s="92">
        <v>100</v>
      </c>
      <c r="E29" s="92"/>
      <c r="F29" s="469">
        <f t="shared" si="1"/>
        <v>798</v>
      </c>
    </row>
    <row r="30" spans="1:6" ht="15">
      <c r="A30" s="678" t="s">
        <v>1014</v>
      </c>
      <c r="B30" s="679"/>
      <c r="C30" s="92">
        <v>1518</v>
      </c>
      <c r="D30" s="92">
        <v>100</v>
      </c>
      <c r="E30" s="92"/>
      <c r="F30" s="469">
        <f t="shared" si="1"/>
        <v>1518</v>
      </c>
    </row>
    <row r="31" spans="1:6" ht="15">
      <c r="A31" s="678" t="s">
        <v>1015</v>
      </c>
      <c r="B31" s="679"/>
      <c r="C31" s="92">
        <v>3500</v>
      </c>
      <c r="D31" s="92">
        <v>100</v>
      </c>
      <c r="E31" s="92"/>
      <c r="F31" s="469">
        <f t="shared" si="1"/>
        <v>3500</v>
      </c>
    </row>
    <row r="32" spans="1:6" ht="15">
      <c r="A32" s="678" t="s">
        <v>1016</v>
      </c>
      <c r="B32" s="679"/>
      <c r="C32" s="92">
        <v>4230</v>
      </c>
      <c r="D32" s="92">
        <v>100</v>
      </c>
      <c r="E32" s="92"/>
      <c r="F32" s="469">
        <f t="shared" si="1"/>
        <v>4230</v>
      </c>
    </row>
    <row r="33" spans="1:6" ht="15">
      <c r="A33" s="678">
        <v>22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23</v>
      </c>
      <c r="B34" s="679"/>
      <c r="C34" s="92"/>
      <c r="D34" s="92"/>
      <c r="E34" s="92"/>
      <c r="F34" s="469">
        <f t="shared" si="0"/>
        <v>0</v>
      </c>
    </row>
    <row r="35" spans="1:6" ht="15">
      <c r="A35" s="678">
        <v>24</v>
      </c>
      <c r="B35" s="679"/>
      <c r="C35" s="92"/>
      <c r="D35" s="92"/>
      <c r="E35" s="92"/>
      <c r="F35" s="469">
        <f t="shared" si="0"/>
        <v>0</v>
      </c>
    </row>
    <row r="36" spans="1:6" ht="15">
      <c r="A36" s="678">
        <v>25</v>
      </c>
      <c r="B36" s="679"/>
      <c r="C36" s="92"/>
      <c r="D36" s="92"/>
      <c r="E36" s="92"/>
      <c r="F36" s="469">
        <f t="shared" si="0"/>
        <v>0</v>
      </c>
    </row>
    <row r="37" spans="1:6" ht="15">
      <c r="A37" s="678">
        <v>26</v>
      </c>
      <c r="B37" s="679"/>
      <c r="C37" s="92"/>
      <c r="D37" s="92"/>
      <c r="E37" s="92"/>
      <c r="F37" s="469">
        <f t="shared" si="0"/>
        <v>0</v>
      </c>
    </row>
    <row r="38" spans="1:6" ht="15">
      <c r="A38" s="678">
        <v>27</v>
      </c>
      <c r="B38" s="679"/>
      <c r="C38" s="92"/>
      <c r="D38" s="92"/>
      <c r="E38" s="92"/>
      <c r="F38" s="469">
        <f t="shared" si="0"/>
        <v>0</v>
      </c>
    </row>
    <row r="39" spans="1:6" ht="15">
      <c r="A39" s="678">
        <v>28</v>
      </c>
      <c r="B39" s="679"/>
      <c r="C39" s="92"/>
      <c r="D39" s="92"/>
      <c r="E39" s="92"/>
      <c r="F39" s="469">
        <f t="shared" si="0"/>
        <v>0</v>
      </c>
    </row>
    <row r="40" spans="1:6" ht="15">
      <c r="A40" s="678">
        <v>29</v>
      </c>
      <c r="B40" s="679"/>
      <c r="C40" s="92"/>
      <c r="D40" s="92"/>
      <c r="E40" s="92"/>
      <c r="F40" s="469">
        <f t="shared" si="0"/>
        <v>0</v>
      </c>
    </row>
    <row r="41" spans="1:6" ht="15">
      <c r="A41" s="678">
        <v>30</v>
      </c>
      <c r="B41" s="679"/>
      <c r="C41" s="92"/>
      <c r="D41" s="92"/>
      <c r="E41" s="92"/>
      <c r="F41" s="469">
        <f t="shared" si="0"/>
        <v>0</v>
      </c>
    </row>
    <row r="42" spans="1:6" ht="15">
      <c r="A42" s="509" t="s">
        <v>544</v>
      </c>
      <c r="B42" s="510" t="s">
        <v>793</v>
      </c>
      <c r="C42" s="472">
        <f>SUM(C12:C41)</f>
        <v>141285</v>
      </c>
      <c r="D42" s="472"/>
      <c r="E42" s="472">
        <f>SUM(E12:E41)</f>
        <v>12178</v>
      </c>
      <c r="F42" s="472">
        <f>SUM(F12:F41)</f>
        <v>129107</v>
      </c>
    </row>
    <row r="43" spans="1:6" ht="15">
      <c r="A43" s="508" t="s">
        <v>794</v>
      </c>
      <c r="B43" s="510"/>
      <c r="C43" s="471"/>
      <c r="D43" s="471"/>
      <c r="E43" s="471"/>
      <c r="F43" s="471"/>
    </row>
    <row r="44" spans="1:6" ht="15">
      <c r="A44" s="678">
        <v>1</v>
      </c>
      <c r="B44" s="679"/>
      <c r="C44" s="92"/>
      <c r="D44" s="92"/>
      <c r="E44" s="92"/>
      <c r="F44" s="469">
        <f>C44-E44</f>
        <v>0</v>
      </c>
    </row>
    <row r="45" spans="1:6" ht="15">
      <c r="A45" s="678">
        <v>2</v>
      </c>
      <c r="B45" s="679"/>
      <c r="C45" s="92"/>
      <c r="D45" s="92"/>
      <c r="E45" s="92"/>
      <c r="F45" s="469">
        <f aca="true" t="shared" si="2" ref="F45:F73">C45-E45</f>
        <v>0</v>
      </c>
    </row>
    <row r="46" spans="1:6" ht="15">
      <c r="A46" s="678">
        <v>3</v>
      </c>
      <c r="B46" s="679"/>
      <c r="C46" s="92"/>
      <c r="D46" s="92"/>
      <c r="E46" s="92"/>
      <c r="F46" s="469">
        <f t="shared" si="2"/>
        <v>0</v>
      </c>
    </row>
    <row r="47" spans="1:6" ht="15">
      <c r="A47" s="678">
        <v>4</v>
      </c>
      <c r="B47" s="679"/>
      <c r="C47" s="92"/>
      <c r="D47" s="92"/>
      <c r="E47" s="92"/>
      <c r="F47" s="469">
        <f t="shared" si="2"/>
        <v>0</v>
      </c>
    </row>
    <row r="48" spans="1:6" ht="15">
      <c r="A48" s="678">
        <v>5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6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7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8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9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10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11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12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13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14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15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16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17</v>
      </c>
      <c r="B60" s="679"/>
      <c r="C60" s="92"/>
      <c r="D60" s="92"/>
      <c r="E60" s="92"/>
      <c r="F60" s="469">
        <f t="shared" si="2"/>
        <v>0</v>
      </c>
    </row>
    <row r="61" spans="1:6" ht="15">
      <c r="A61" s="678">
        <v>18</v>
      </c>
      <c r="B61" s="679"/>
      <c r="C61" s="92"/>
      <c r="D61" s="92"/>
      <c r="E61" s="92"/>
      <c r="F61" s="469">
        <f t="shared" si="2"/>
        <v>0</v>
      </c>
    </row>
    <row r="62" spans="1:6" ht="15">
      <c r="A62" s="678">
        <v>19</v>
      </c>
      <c r="B62" s="679"/>
      <c r="C62" s="92"/>
      <c r="D62" s="92"/>
      <c r="E62" s="92"/>
      <c r="F62" s="469">
        <f t="shared" si="2"/>
        <v>0</v>
      </c>
    </row>
    <row r="63" spans="1:6" ht="15">
      <c r="A63" s="678">
        <v>20</v>
      </c>
      <c r="B63" s="679"/>
      <c r="C63" s="92"/>
      <c r="D63" s="92"/>
      <c r="E63" s="92"/>
      <c r="F63" s="469">
        <f t="shared" si="2"/>
        <v>0</v>
      </c>
    </row>
    <row r="64" spans="1:6" ht="15">
      <c r="A64" s="678">
        <v>21</v>
      </c>
      <c r="B64" s="679"/>
      <c r="C64" s="92"/>
      <c r="D64" s="92"/>
      <c r="E64" s="92"/>
      <c r="F64" s="469">
        <f t="shared" si="2"/>
        <v>0</v>
      </c>
    </row>
    <row r="65" spans="1:6" ht="15">
      <c r="A65" s="678">
        <v>22</v>
      </c>
      <c r="B65" s="679"/>
      <c r="C65" s="92"/>
      <c r="D65" s="92"/>
      <c r="E65" s="92"/>
      <c r="F65" s="469">
        <f t="shared" si="2"/>
        <v>0</v>
      </c>
    </row>
    <row r="66" spans="1:6" ht="15">
      <c r="A66" s="678">
        <v>23</v>
      </c>
      <c r="B66" s="679"/>
      <c r="C66" s="92"/>
      <c r="D66" s="92"/>
      <c r="E66" s="92"/>
      <c r="F66" s="469">
        <f t="shared" si="2"/>
        <v>0</v>
      </c>
    </row>
    <row r="67" spans="1:6" ht="15">
      <c r="A67" s="678">
        <v>24</v>
      </c>
      <c r="B67" s="679"/>
      <c r="C67" s="92"/>
      <c r="D67" s="92"/>
      <c r="E67" s="92"/>
      <c r="F67" s="469">
        <f t="shared" si="2"/>
        <v>0</v>
      </c>
    </row>
    <row r="68" spans="1:6" ht="15">
      <c r="A68" s="678">
        <v>25</v>
      </c>
      <c r="B68" s="679"/>
      <c r="C68" s="92"/>
      <c r="D68" s="92"/>
      <c r="E68" s="92"/>
      <c r="F68" s="469">
        <f t="shared" si="2"/>
        <v>0</v>
      </c>
    </row>
    <row r="69" spans="1:6" ht="15">
      <c r="A69" s="678">
        <v>26</v>
      </c>
      <c r="B69" s="679"/>
      <c r="C69" s="92"/>
      <c r="D69" s="92"/>
      <c r="E69" s="92"/>
      <c r="F69" s="469">
        <f t="shared" si="2"/>
        <v>0</v>
      </c>
    </row>
    <row r="70" spans="1:6" ht="15">
      <c r="A70" s="678">
        <v>27</v>
      </c>
      <c r="B70" s="679"/>
      <c r="C70" s="92"/>
      <c r="D70" s="92"/>
      <c r="E70" s="92"/>
      <c r="F70" s="469">
        <f t="shared" si="2"/>
        <v>0</v>
      </c>
    </row>
    <row r="71" spans="1:6" ht="15">
      <c r="A71" s="678">
        <v>28</v>
      </c>
      <c r="B71" s="679"/>
      <c r="C71" s="92"/>
      <c r="D71" s="92"/>
      <c r="E71" s="92"/>
      <c r="F71" s="469">
        <f t="shared" si="2"/>
        <v>0</v>
      </c>
    </row>
    <row r="72" spans="1:6" ht="15">
      <c r="A72" s="678">
        <v>29</v>
      </c>
      <c r="B72" s="679"/>
      <c r="C72" s="92"/>
      <c r="D72" s="92"/>
      <c r="E72" s="92"/>
      <c r="F72" s="469">
        <f t="shared" si="2"/>
        <v>0</v>
      </c>
    </row>
    <row r="73" spans="1:6" ht="15">
      <c r="A73" s="678">
        <v>30</v>
      </c>
      <c r="B73" s="679"/>
      <c r="C73" s="92"/>
      <c r="D73" s="92"/>
      <c r="E73" s="92"/>
      <c r="F73" s="469">
        <f t="shared" si="2"/>
        <v>0</v>
      </c>
    </row>
    <row r="74" spans="1:6" ht="15">
      <c r="A74" s="509" t="s">
        <v>785</v>
      </c>
      <c r="B74" s="510" t="s">
        <v>795</v>
      </c>
      <c r="C74" s="472">
        <f>SUM(C44:C73)</f>
        <v>0</v>
      </c>
      <c r="D74" s="472"/>
      <c r="E74" s="472">
        <f>SUM(E44:E73)</f>
        <v>0</v>
      </c>
      <c r="F74" s="472">
        <f>SUM(F44:F73)</f>
        <v>0</v>
      </c>
    </row>
    <row r="75" spans="1:6" ht="15">
      <c r="A75" s="508" t="s">
        <v>796</v>
      </c>
      <c r="B75" s="511"/>
      <c r="C75" s="512"/>
      <c r="D75" s="471"/>
      <c r="E75" s="471"/>
      <c r="F75" s="471"/>
    </row>
    <row r="76" spans="1:6" ht="15">
      <c r="A76" s="678" t="s">
        <v>1024</v>
      </c>
      <c r="B76" s="679"/>
      <c r="C76" s="92">
        <v>14</v>
      </c>
      <c r="D76" s="92">
        <v>34</v>
      </c>
      <c r="E76" s="92"/>
      <c r="F76" s="469">
        <f>C76-E76</f>
        <v>14</v>
      </c>
    </row>
    <row r="77" spans="1:6" ht="15">
      <c r="A77" s="678">
        <v>2</v>
      </c>
      <c r="B77" s="679"/>
      <c r="C77" s="92"/>
      <c r="D77" s="92"/>
      <c r="E77" s="92"/>
      <c r="F77" s="469">
        <f aca="true" t="shared" si="3" ref="F77:F105">C77-E77</f>
        <v>0</v>
      </c>
    </row>
    <row r="78" spans="1:6" ht="15">
      <c r="A78" s="678">
        <v>3</v>
      </c>
      <c r="B78" s="679"/>
      <c r="C78" s="92"/>
      <c r="D78" s="92"/>
      <c r="E78" s="92"/>
      <c r="F78" s="469">
        <f t="shared" si="3"/>
        <v>0</v>
      </c>
    </row>
    <row r="79" spans="1:6" ht="15">
      <c r="A79" s="678">
        <v>4</v>
      </c>
      <c r="B79" s="679"/>
      <c r="C79" s="92"/>
      <c r="D79" s="92"/>
      <c r="E79" s="92"/>
      <c r="F79" s="469">
        <f t="shared" si="3"/>
        <v>0</v>
      </c>
    </row>
    <row r="80" spans="1:6" ht="15">
      <c r="A80" s="678">
        <v>5</v>
      </c>
      <c r="B80" s="679"/>
      <c r="C80" s="92"/>
      <c r="D80" s="92"/>
      <c r="E80" s="92"/>
      <c r="F80" s="469">
        <f t="shared" si="3"/>
        <v>0</v>
      </c>
    </row>
    <row r="81" spans="1:6" ht="15">
      <c r="A81" s="678">
        <v>6</v>
      </c>
      <c r="B81" s="679"/>
      <c r="C81" s="92"/>
      <c r="D81" s="92"/>
      <c r="E81" s="92"/>
      <c r="F81" s="469">
        <f t="shared" si="3"/>
        <v>0</v>
      </c>
    </row>
    <row r="82" spans="1:6" ht="15">
      <c r="A82" s="678">
        <v>7</v>
      </c>
      <c r="B82" s="679"/>
      <c r="C82" s="92"/>
      <c r="D82" s="92"/>
      <c r="E82" s="92"/>
      <c r="F82" s="469">
        <f t="shared" si="3"/>
        <v>0</v>
      </c>
    </row>
    <row r="83" spans="1:6" ht="15">
      <c r="A83" s="678">
        <v>8</v>
      </c>
      <c r="B83" s="679"/>
      <c r="C83" s="92"/>
      <c r="D83" s="92"/>
      <c r="E83" s="92"/>
      <c r="F83" s="469">
        <f t="shared" si="3"/>
        <v>0</v>
      </c>
    </row>
    <row r="84" spans="1:6" ht="15">
      <c r="A84" s="678">
        <v>9</v>
      </c>
      <c r="B84" s="679"/>
      <c r="C84" s="92"/>
      <c r="D84" s="92"/>
      <c r="E84" s="92"/>
      <c r="F84" s="469">
        <f t="shared" si="3"/>
        <v>0</v>
      </c>
    </row>
    <row r="85" spans="1:6" ht="15">
      <c r="A85" s="678">
        <v>10</v>
      </c>
      <c r="B85" s="679"/>
      <c r="C85" s="92"/>
      <c r="D85" s="92"/>
      <c r="E85" s="92"/>
      <c r="F85" s="469">
        <f t="shared" si="3"/>
        <v>0</v>
      </c>
    </row>
    <row r="86" spans="1:6" ht="15">
      <c r="A86" s="678">
        <v>11</v>
      </c>
      <c r="B86" s="679"/>
      <c r="C86" s="92"/>
      <c r="D86" s="92"/>
      <c r="E86" s="92"/>
      <c r="F86" s="469">
        <f t="shared" si="3"/>
        <v>0</v>
      </c>
    </row>
    <row r="87" spans="1:6" ht="15">
      <c r="A87" s="678">
        <v>12</v>
      </c>
      <c r="B87" s="679"/>
      <c r="C87" s="92"/>
      <c r="D87" s="92"/>
      <c r="E87" s="92"/>
      <c r="F87" s="469">
        <f t="shared" si="3"/>
        <v>0</v>
      </c>
    </row>
    <row r="88" spans="1:6" ht="15">
      <c r="A88" s="678">
        <v>13</v>
      </c>
      <c r="B88" s="679"/>
      <c r="C88" s="92"/>
      <c r="D88" s="92"/>
      <c r="E88" s="92"/>
      <c r="F88" s="469">
        <f t="shared" si="3"/>
        <v>0</v>
      </c>
    </row>
    <row r="89" spans="1:6" ht="15">
      <c r="A89" s="678">
        <v>14</v>
      </c>
      <c r="B89" s="679"/>
      <c r="C89" s="92"/>
      <c r="D89" s="92"/>
      <c r="E89" s="92"/>
      <c r="F89" s="469">
        <f t="shared" si="3"/>
        <v>0</v>
      </c>
    </row>
    <row r="90" spans="1:6" ht="15">
      <c r="A90" s="678">
        <v>15</v>
      </c>
      <c r="B90" s="679"/>
      <c r="C90" s="92"/>
      <c r="D90" s="92"/>
      <c r="E90" s="92"/>
      <c r="F90" s="469">
        <f t="shared" si="3"/>
        <v>0</v>
      </c>
    </row>
    <row r="91" spans="1:6" ht="15">
      <c r="A91" s="678">
        <v>16</v>
      </c>
      <c r="B91" s="679"/>
      <c r="C91" s="92"/>
      <c r="D91" s="92"/>
      <c r="E91" s="92"/>
      <c r="F91" s="469">
        <f t="shared" si="3"/>
        <v>0</v>
      </c>
    </row>
    <row r="92" spans="1:6" ht="15">
      <c r="A92" s="678">
        <v>17</v>
      </c>
      <c r="B92" s="679"/>
      <c r="C92" s="92"/>
      <c r="D92" s="92"/>
      <c r="E92" s="92"/>
      <c r="F92" s="469">
        <f t="shared" si="3"/>
        <v>0</v>
      </c>
    </row>
    <row r="93" spans="1:6" ht="15">
      <c r="A93" s="678">
        <v>18</v>
      </c>
      <c r="B93" s="679"/>
      <c r="C93" s="92"/>
      <c r="D93" s="92"/>
      <c r="E93" s="92"/>
      <c r="F93" s="469">
        <f t="shared" si="3"/>
        <v>0</v>
      </c>
    </row>
    <row r="94" spans="1:6" ht="15">
      <c r="A94" s="678">
        <v>19</v>
      </c>
      <c r="B94" s="679"/>
      <c r="C94" s="92"/>
      <c r="D94" s="92"/>
      <c r="E94" s="92"/>
      <c r="F94" s="469">
        <f t="shared" si="3"/>
        <v>0</v>
      </c>
    </row>
    <row r="95" spans="1:6" ht="15">
      <c r="A95" s="678">
        <v>20</v>
      </c>
      <c r="B95" s="679"/>
      <c r="C95" s="92"/>
      <c r="D95" s="92"/>
      <c r="E95" s="92"/>
      <c r="F95" s="469">
        <f t="shared" si="3"/>
        <v>0</v>
      </c>
    </row>
    <row r="96" spans="1:6" ht="15">
      <c r="A96" s="678">
        <v>21</v>
      </c>
      <c r="B96" s="679"/>
      <c r="C96" s="92"/>
      <c r="D96" s="92"/>
      <c r="E96" s="92"/>
      <c r="F96" s="469">
        <f t="shared" si="3"/>
        <v>0</v>
      </c>
    </row>
    <row r="97" spans="1:6" ht="15">
      <c r="A97" s="678">
        <v>22</v>
      </c>
      <c r="B97" s="679"/>
      <c r="C97" s="92"/>
      <c r="D97" s="92"/>
      <c r="E97" s="92"/>
      <c r="F97" s="469">
        <f t="shared" si="3"/>
        <v>0</v>
      </c>
    </row>
    <row r="98" spans="1:6" ht="15">
      <c r="A98" s="678">
        <v>23</v>
      </c>
      <c r="B98" s="679"/>
      <c r="C98" s="92"/>
      <c r="D98" s="92"/>
      <c r="E98" s="92"/>
      <c r="F98" s="469">
        <f t="shared" si="3"/>
        <v>0</v>
      </c>
    </row>
    <row r="99" spans="1:6" ht="15">
      <c r="A99" s="678">
        <v>24</v>
      </c>
      <c r="B99" s="679"/>
      <c r="C99" s="92"/>
      <c r="D99" s="92"/>
      <c r="E99" s="92"/>
      <c r="F99" s="469">
        <f t="shared" si="3"/>
        <v>0</v>
      </c>
    </row>
    <row r="100" spans="1:6" ht="15">
      <c r="A100" s="678">
        <v>25</v>
      </c>
      <c r="B100" s="679"/>
      <c r="C100" s="92"/>
      <c r="D100" s="92"/>
      <c r="E100" s="92"/>
      <c r="F100" s="469">
        <f t="shared" si="3"/>
        <v>0</v>
      </c>
    </row>
    <row r="101" spans="1:6" ht="15">
      <c r="A101" s="678">
        <v>26</v>
      </c>
      <c r="B101" s="679"/>
      <c r="C101" s="92"/>
      <c r="D101" s="92"/>
      <c r="E101" s="92"/>
      <c r="F101" s="469">
        <f t="shared" si="3"/>
        <v>0</v>
      </c>
    </row>
    <row r="102" spans="1:6" ht="15">
      <c r="A102" s="678">
        <v>27</v>
      </c>
      <c r="B102" s="679"/>
      <c r="C102" s="92"/>
      <c r="D102" s="92"/>
      <c r="E102" s="92"/>
      <c r="F102" s="469">
        <f t="shared" si="3"/>
        <v>0</v>
      </c>
    </row>
    <row r="103" spans="1:6" ht="15">
      <c r="A103" s="678">
        <v>28</v>
      </c>
      <c r="B103" s="679"/>
      <c r="C103" s="92"/>
      <c r="D103" s="92"/>
      <c r="E103" s="92"/>
      <c r="F103" s="469">
        <f t="shared" si="3"/>
        <v>0</v>
      </c>
    </row>
    <row r="104" spans="1:6" ht="15">
      <c r="A104" s="678">
        <v>29</v>
      </c>
      <c r="B104" s="679"/>
      <c r="C104" s="92"/>
      <c r="D104" s="92"/>
      <c r="E104" s="92"/>
      <c r="F104" s="469">
        <f t="shared" si="3"/>
        <v>0</v>
      </c>
    </row>
    <row r="105" spans="1:6" ht="15">
      <c r="A105" s="678">
        <v>30</v>
      </c>
      <c r="B105" s="679"/>
      <c r="C105" s="92"/>
      <c r="D105" s="92"/>
      <c r="E105" s="92"/>
      <c r="F105" s="469">
        <f t="shared" si="3"/>
        <v>0</v>
      </c>
    </row>
    <row r="106" spans="1:6" ht="15">
      <c r="A106" s="509" t="s">
        <v>797</v>
      </c>
      <c r="B106" s="510" t="s">
        <v>798</v>
      </c>
      <c r="C106" s="472">
        <f>SUM(C76:C105)</f>
        <v>14</v>
      </c>
      <c r="D106" s="472"/>
      <c r="E106" s="472">
        <f>SUM(E76:E105)</f>
        <v>0</v>
      </c>
      <c r="F106" s="472">
        <f>SUM(F76:F105)</f>
        <v>14</v>
      </c>
    </row>
    <row r="107" spans="1:6" ht="15">
      <c r="A107" s="506" t="s">
        <v>799</v>
      </c>
      <c r="B107" s="510"/>
      <c r="C107" s="471"/>
      <c r="D107" s="471"/>
      <c r="E107" s="471"/>
      <c r="F107" s="471"/>
    </row>
    <row r="108" spans="1:6" ht="15">
      <c r="A108" s="678" t="s">
        <v>1003</v>
      </c>
      <c r="B108" s="679"/>
      <c r="C108" s="92">
        <v>5</v>
      </c>
      <c r="D108" s="92">
        <v>4.11</v>
      </c>
      <c r="E108" s="92"/>
      <c r="F108" s="469">
        <f>C108-E108</f>
        <v>5</v>
      </c>
    </row>
    <row r="109" spans="1:6" ht="15">
      <c r="A109" s="678" t="s">
        <v>1004</v>
      </c>
      <c r="B109" s="679"/>
      <c r="C109" s="92">
        <v>1</v>
      </c>
      <c r="D109" s="92">
        <v>0.07</v>
      </c>
      <c r="E109" s="92"/>
      <c r="F109" s="469">
        <f aca="true" t="shared" si="4" ref="F109:F137">C109-E109</f>
        <v>1</v>
      </c>
    </row>
    <row r="110" spans="1:6" ht="15">
      <c r="A110" s="678">
        <v>3</v>
      </c>
      <c r="B110" s="679"/>
      <c r="C110" s="92"/>
      <c r="D110" s="92"/>
      <c r="E110" s="92"/>
      <c r="F110" s="469">
        <f t="shared" si="4"/>
        <v>0</v>
      </c>
    </row>
    <row r="111" spans="1:6" ht="15">
      <c r="A111" s="678">
        <v>4</v>
      </c>
      <c r="B111" s="679"/>
      <c r="C111" s="92"/>
      <c r="D111" s="92"/>
      <c r="E111" s="92"/>
      <c r="F111" s="469">
        <f t="shared" si="4"/>
        <v>0</v>
      </c>
    </row>
    <row r="112" spans="1:6" ht="15">
      <c r="A112" s="678">
        <v>5</v>
      </c>
      <c r="B112" s="679"/>
      <c r="C112" s="92"/>
      <c r="D112" s="92"/>
      <c r="E112" s="92"/>
      <c r="F112" s="469">
        <f t="shared" si="4"/>
        <v>0</v>
      </c>
    </row>
    <row r="113" spans="1:6" ht="15">
      <c r="A113" s="678">
        <v>6</v>
      </c>
      <c r="B113" s="679"/>
      <c r="C113" s="92"/>
      <c r="D113" s="92"/>
      <c r="E113" s="92"/>
      <c r="F113" s="469">
        <f t="shared" si="4"/>
        <v>0</v>
      </c>
    </row>
    <row r="114" spans="1:6" ht="15">
      <c r="A114" s="678">
        <v>7</v>
      </c>
      <c r="B114" s="679"/>
      <c r="C114" s="92"/>
      <c r="D114" s="92"/>
      <c r="E114" s="92"/>
      <c r="F114" s="469">
        <f t="shared" si="4"/>
        <v>0</v>
      </c>
    </row>
    <row r="115" spans="1:6" ht="15">
      <c r="A115" s="678">
        <v>8</v>
      </c>
      <c r="B115" s="679"/>
      <c r="C115" s="92"/>
      <c r="D115" s="92"/>
      <c r="E115" s="92"/>
      <c r="F115" s="469">
        <f t="shared" si="4"/>
        <v>0</v>
      </c>
    </row>
    <row r="116" spans="1:6" ht="15">
      <c r="A116" s="678">
        <v>9</v>
      </c>
      <c r="B116" s="679"/>
      <c r="C116" s="92"/>
      <c r="D116" s="92"/>
      <c r="E116" s="92"/>
      <c r="F116" s="469">
        <f t="shared" si="4"/>
        <v>0</v>
      </c>
    </row>
    <row r="117" spans="1:6" ht="15">
      <c r="A117" s="678">
        <v>10</v>
      </c>
      <c r="B117" s="679"/>
      <c r="C117" s="92"/>
      <c r="D117" s="92"/>
      <c r="E117" s="92"/>
      <c r="F117" s="469">
        <f t="shared" si="4"/>
        <v>0</v>
      </c>
    </row>
    <row r="118" spans="1:6" ht="15">
      <c r="A118" s="678">
        <v>11</v>
      </c>
      <c r="B118" s="679"/>
      <c r="C118" s="92"/>
      <c r="D118" s="92"/>
      <c r="E118" s="92"/>
      <c r="F118" s="469">
        <f t="shared" si="4"/>
        <v>0</v>
      </c>
    </row>
    <row r="119" spans="1:6" ht="15">
      <c r="A119" s="678">
        <v>12</v>
      </c>
      <c r="B119" s="679"/>
      <c r="C119" s="92"/>
      <c r="D119" s="92"/>
      <c r="E119" s="92"/>
      <c r="F119" s="469">
        <f t="shared" si="4"/>
        <v>0</v>
      </c>
    </row>
    <row r="120" spans="1:6" ht="15">
      <c r="A120" s="678">
        <v>13</v>
      </c>
      <c r="B120" s="679"/>
      <c r="C120" s="92"/>
      <c r="D120" s="92"/>
      <c r="E120" s="92"/>
      <c r="F120" s="469">
        <f t="shared" si="4"/>
        <v>0</v>
      </c>
    </row>
    <row r="121" spans="1:6" ht="15">
      <c r="A121" s="678">
        <v>14</v>
      </c>
      <c r="B121" s="679"/>
      <c r="C121" s="92"/>
      <c r="D121" s="92"/>
      <c r="E121" s="92"/>
      <c r="F121" s="469">
        <f t="shared" si="4"/>
        <v>0</v>
      </c>
    </row>
    <row r="122" spans="1:6" ht="15">
      <c r="A122" s="678">
        <v>15</v>
      </c>
      <c r="B122" s="679"/>
      <c r="C122" s="92"/>
      <c r="D122" s="92"/>
      <c r="E122" s="92"/>
      <c r="F122" s="469">
        <f t="shared" si="4"/>
        <v>0</v>
      </c>
    </row>
    <row r="123" spans="1:6" ht="15">
      <c r="A123" s="678">
        <v>16</v>
      </c>
      <c r="B123" s="679"/>
      <c r="C123" s="92"/>
      <c r="D123" s="92"/>
      <c r="E123" s="92"/>
      <c r="F123" s="469">
        <f t="shared" si="4"/>
        <v>0</v>
      </c>
    </row>
    <row r="124" spans="1:6" ht="15">
      <c r="A124" s="678">
        <v>17</v>
      </c>
      <c r="B124" s="679"/>
      <c r="C124" s="92"/>
      <c r="D124" s="92"/>
      <c r="E124" s="92"/>
      <c r="F124" s="469">
        <f t="shared" si="4"/>
        <v>0</v>
      </c>
    </row>
    <row r="125" spans="1:6" ht="15">
      <c r="A125" s="678">
        <v>18</v>
      </c>
      <c r="B125" s="679"/>
      <c r="C125" s="92"/>
      <c r="D125" s="92"/>
      <c r="E125" s="92"/>
      <c r="F125" s="469">
        <f t="shared" si="4"/>
        <v>0</v>
      </c>
    </row>
    <row r="126" spans="1:6" ht="15">
      <c r="A126" s="678">
        <v>19</v>
      </c>
      <c r="B126" s="679"/>
      <c r="C126" s="92"/>
      <c r="D126" s="92"/>
      <c r="E126" s="92"/>
      <c r="F126" s="469">
        <f t="shared" si="4"/>
        <v>0</v>
      </c>
    </row>
    <row r="127" spans="1:6" ht="15">
      <c r="A127" s="678">
        <v>20</v>
      </c>
      <c r="B127" s="679"/>
      <c r="C127" s="92"/>
      <c r="D127" s="92"/>
      <c r="E127" s="92"/>
      <c r="F127" s="469">
        <f t="shared" si="4"/>
        <v>0</v>
      </c>
    </row>
    <row r="128" spans="1:6" ht="15">
      <c r="A128" s="678">
        <v>21</v>
      </c>
      <c r="B128" s="679"/>
      <c r="C128" s="92"/>
      <c r="D128" s="92"/>
      <c r="E128" s="92"/>
      <c r="F128" s="469">
        <f t="shared" si="4"/>
        <v>0</v>
      </c>
    </row>
    <row r="129" spans="1:6" ht="15">
      <c r="A129" s="678">
        <v>22</v>
      </c>
      <c r="B129" s="679"/>
      <c r="C129" s="92"/>
      <c r="D129" s="92"/>
      <c r="E129" s="92"/>
      <c r="F129" s="469">
        <f t="shared" si="4"/>
        <v>0</v>
      </c>
    </row>
    <row r="130" spans="1:6" ht="15">
      <c r="A130" s="678">
        <v>23</v>
      </c>
      <c r="B130" s="679"/>
      <c r="C130" s="92"/>
      <c r="D130" s="92"/>
      <c r="E130" s="92"/>
      <c r="F130" s="469">
        <f t="shared" si="4"/>
        <v>0</v>
      </c>
    </row>
    <row r="131" spans="1:6" ht="15">
      <c r="A131" s="678">
        <v>24</v>
      </c>
      <c r="B131" s="679"/>
      <c r="C131" s="92"/>
      <c r="D131" s="92"/>
      <c r="E131" s="92"/>
      <c r="F131" s="469">
        <f t="shared" si="4"/>
        <v>0</v>
      </c>
    </row>
    <row r="132" spans="1:6" ht="15">
      <c r="A132" s="678">
        <v>25</v>
      </c>
      <c r="B132" s="679"/>
      <c r="C132" s="92"/>
      <c r="D132" s="92"/>
      <c r="E132" s="92"/>
      <c r="F132" s="469">
        <f t="shared" si="4"/>
        <v>0</v>
      </c>
    </row>
    <row r="133" spans="1:6" ht="15">
      <c r="A133" s="678">
        <v>26</v>
      </c>
      <c r="B133" s="679"/>
      <c r="C133" s="92"/>
      <c r="D133" s="92"/>
      <c r="E133" s="92"/>
      <c r="F133" s="469">
        <f t="shared" si="4"/>
        <v>0</v>
      </c>
    </row>
    <row r="134" spans="1:6" ht="15">
      <c r="A134" s="678">
        <v>27</v>
      </c>
      <c r="B134" s="679"/>
      <c r="C134" s="92"/>
      <c r="D134" s="92"/>
      <c r="E134" s="92"/>
      <c r="F134" s="469">
        <f t="shared" si="4"/>
        <v>0</v>
      </c>
    </row>
    <row r="135" spans="1:6" ht="15">
      <c r="A135" s="678">
        <v>28</v>
      </c>
      <c r="B135" s="679"/>
      <c r="C135" s="92"/>
      <c r="D135" s="92"/>
      <c r="E135" s="92"/>
      <c r="F135" s="469">
        <f t="shared" si="4"/>
        <v>0</v>
      </c>
    </row>
    <row r="136" spans="1:6" ht="15">
      <c r="A136" s="678">
        <v>29</v>
      </c>
      <c r="B136" s="679"/>
      <c r="C136" s="92"/>
      <c r="D136" s="92"/>
      <c r="E136" s="92"/>
      <c r="F136" s="469">
        <f t="shared" si="4"/>
        <v>0</v>
      </c>
    </row>
    <row r="137" spans="1:6" ht="15">
      <c r="A137" s="678">
        <v>30</v>
      </c>
      <c r="B137" s="679"/>
      <c r="C137" s="92"/>
      <c r="D137" s="92"/>
      <c r="E137" s="92"/>
      <c r="F137" s="469">
        <f t="shared" si="4"/>
        <v>0</v>
      </c>
    </row>
    <row r="138" spans="1:6" ht="15">
      <c r="A138" s="509" t="s">
        <v>559</v>
      </c>
      <c r="B138" s="510" t="s">
        <v>800</v>
      </c>
      <c r="C138" s="472">
        <f>SUM(C108:C137)</f>
        <v>6</v>
      </c>
      <c r="D138" s="472"/>
      <c r="E138" s="472">
        <f>SUM(E108:E137)</f>
        <v>0</v>
      </c>
      <c r="F138" s="472">
        <f>SUM(F108:F137)</f>
        <v>6</v>
      </c>
    </row>
    <row r="139" spans="1:6" ht="15">
      <c r="A139" s="513" t="s">
        <v>801</v>
      </c>
      <c r="B139" s="510" t="s">
        <v>802</v>
      </c>
      <c r="C139" s="472">
        <f>C138+C106+C74+C42</f>
        <v>141305</v>
      </c>
      <c r="D139" s="472"/>
      <c r="E139" s="472">
        <f>E138+E106+E74+E42</f>
        <v>12178</v>
      </c>
      <c r="F139" s="472">
        <f>F138+F106+F74+F42</f>
        <v>129127</v>
      </c>
    </row>
    <row r="140" spans="1:6" ht="15">
      <c r="A140" s="506" t="s">
        <v>803</v>
      </c>
      <c r="B140" s="510"/>
      <c r="C140" s="470"/>
      <c r="D140" s="470"/>
      <c r="E140" s="470"/>
      <c r="F140" s="470"/>
    </row>
    <row r="141" spans="1:6" ht="15">
      <c r="A141" s="508" t="s">
        <v>792</v>
      </c>
      <c r="B141" s="514"/>
      <c r="C141" s="471"/>
      <c r="D141" s="471"/>
      <c r="E141" s="471"/>
      <c r="F141" s="471"/>
    </row>
    <row r="142" spans="1:6" ht="15">
      <c r="A142" s="678">
        <v>1</v>
      </c>
      <c r="B142" s="679"/>
      <c r="C142" s="92"/>
      <c r="D142" s="92"/>
      <c r="E142" s="92"/>
      <c r="F142" s="469">
        <f>C142-E142</f>
        <v>0</v>
      </c>
    </row>
    <row r="143" spans="1:6" ht="15">
      <c r="A143" s="678">
        <v>2</v>
      </c>
      <c r="B143" s="679"/>
      <c r="C143" s="92"/>
      <c r="D143" s="92"/>
      <c r="E143" s="92"/>
      <c r="F143" s="469">
        <f aca="true" t="shared" si="5" ref="F143:F171">C143-E143</f>
        <v>0</v>
      </c>
    </row>
    <row r="144" spans="1:6" ht="15">
      <c r="A144" s="678">
        <v>3</v>
      </c>
      <c r="B144" s="679"/>
      <c r="C144" s="92"/>
      <c r="D144" s="92"/>
      <c r="E144" s="92"/>
      <c r="F144" s="469">
        <f t="shared" si="5"/>
        <v>0</v>
      </c>
    </row>
    <row r="145" spans="1:6" ht="15">
      <c r="A145" s="678">
        <v>4</v>
      </c>
      <c r="B145" s="679"/>
      <c r="C145" s="92"/>
      <c r="D145" s="92"/>
      <c r="E145" s="92"/>
      <c r="F145" s="469">
        <f t="shared" si="5"/>
        <v>0</v>
      </c>
    </row>
    <row r="146" spans="1:6" ht="15">
      <c r="A146" s="678">
        <v>5</v>
      </c>
      <c r="B146" s="679"/>
      <c r="C146" s="92"/>
      <c r="D146" s="92"/>
      <c r="E146" s="92"/>
      <c r="F146" s="469">
        <f t="shared" si="5"/>
        <v>0</v>
      </c>
    </row>
    <row r="147" spans="1:6" ht="15">
      <c r="A147" s="678">
        <v>6</v>
      </c>
      <c r="B147" s="679"/>
      <c r="C147" s="92"/>
      <c r="D147" s="92"/>
      <c r="E147" s="92"/>
      <c r="F147" s="469">
        <f t="shared" si="5"/>
        <v>0</v>
      </c>
    </row>
    <row r="148" spans="1:6" ht="15">
      <c r="A148" s="678">
        <v>7</v>
      </c>
      <c r="B148" s="679"/>
      <c r="C148" s="92"/>
      <c r="D148" s="92"/>
      <c r="E148" s="92"/>
      <c r="F148" s="469">
        <f t="shared" si="5"/>
        <v>0</v>
      </c>
    </row>
    <row r="149" spans="1:6" ht="15">
      <c r="A149" s="678">
        <v>8</v>
      </c>
      <c r="B149" s="679"/>
      <c r="C149" s="92"/>
      <c r="D149" s="92"/>
      <c r="E149" s="92"/>
      <c r="F149" s="469">
        <f t="shared" si="5"/>
        <v>0</v>
      </c>
    </row>
    <row r="150" spans="1:6" ht="15">
      <c r="A150" s="678">
        <v>9</v>
      </c>
      <c r="B150" s="679"/>
      <c r="C150" s="92"/>
      <c r="D150" s="92"/>
      <c r="E150" s="92"/>
      <c r="F150" s="469">
        <f t="shared" si="5"/>
        <v>0</v>
      </c>
    </row>
    <row r="151" spans="1:6" ht="15">
      <c r="A151" s="678">
        <v>10</v>
      </c>
      <c r="B151" s="679"/>
      <c r="C151" s="92"/>
      <c r="D151" s="92"/>
      <c r="E151" s="92"/>
      <c r="F151" s="469">
        <f t="shared" si="5"/>
        <v>0</v>
      </c>
    </row>
    <row r="152" spans="1:6" ht="15">
      <c r="A152" s="678">
        <v>11</v>
      </c>
      <c r="B152" s="679"/>
      <c r="C152" s="92"/>
      <c r="D152" s="92"/>
      <c r="E152" s="92"/>
      <c r="F152" s="469">
        <f t="shared" si="5"/>
        <v>0</v>
      </c>
    </row>
    <row r="153" spans="1:6" ht="15">
      <c r="A153" s="678">
        <v>12</v>
      </c>
      <c r="B153" s="679"/>
      <c r="C153" s="92"/>
      <c r="D153" s="92"/>
      <c r="E153" s="92"/>
      <c r="F153" s="469">
        <f t="shared" si="5"/>
        <v>0</v>
      </c>
    </row>
    <row r="154" spans="1:6" ht="15">
      <c r="A154" s="678">
        <v>13</v>
      </c>
      <c r="B154" s="679"/>
      <c r="C154" s="92"/>
      <c r="D154" s="92"/>
      <c r="E154" s="92"/>
      <c r="F154" s="469">
        <f t="shared" si="5"/>
        <v>0</v>
      </c>
    </row>
    <row r="155" spans="1:6" ht="15">
      <c r="A155" s="678">
        <v>14</v>
      </c>
      <c r="B155" s="679"/>
      <c r="C155" s="92"/>
      <c r="D155" s="92"/>
      <c r="E155" s="92"/>
      <c r="F155" s="469">
        <f t="shared" si="5"/>
        <v>0</v>
      </c>
    </row>
    <row r="156" spans="1:6" ht="15">
      <c r="A156" s="678">
        <v>15</v>
      </c>
      <c r="B156" s="679"/>
      <c r="C156" s="92"/>
      <c r="D156" s="92"/>
      <c r="E156" s="92"/>
      <c r="F156" s="469">
        <f t="shared" si="5"/>
        <v>0</v>
      </c>
    </row>
    <row r="157" spans="1:6" ht="15">
      <c r="A157" s="678">
        <v>16</v>
      </c>
      <c r="B157" s="679"/>
      <c r="C157" s="92"/>
      <c r="D157" s="92"/>
      <c r="E157" s="92"/>
      <c r="F157" s="469">
        <f t="shared" si="5"/>
        <v>0</v>
      </c>
    </row>
    <row r="158" spans="1:6" ht="15">
      <c r="A158" s="678">
        <v>17</v>
      </c>
      <c r="B158" s="679"/>
      <c r="C158" s="92"/>
      <c r="D158" s="92"/>
      <c r="E158" s="92"/>
      <c r="F158" s="469">
        <f t="shared" si="5"/>
        <v>0</v>
      </c>
    </row>
    <row r="159" spans="1:6" ht="15">
      <c r="A159" s="678">
        <v>18</v>
      </c>
      <c r="B159" s="679"/>
      <c r="C159" s="92"/>
      <c r="D159" s="92"/>
      <c r="E159" s="92"/>
      <c r="F159" s="469">
        <f t="shared" si="5"/>
        <v>0</v>
      </c>
    </row>
    <row r="160" spans="1:6" ht="15">
      <c r="A160" s="678">
        <v>19</v>
      </c>
      <c r="B160" s="679"/>
      <c r="C160" s="92"/>
      <c r="D160" s="92"/>
      <c r="E160" s="92"/>
      <c r="F160" s="469">
        <f t="shared" si="5"/>
        <v>0</v>
      </c>
    </row>
    <row r="161" spans="1:6" ht="15">
      <c r="A161" s="678">
        <v>20</v>
      </c>
      <c r="B161" s="679"/>
      <c r="C161" s="92"/>
      <c r="D161" s="92"/>
      <c r="E161" s="92"/>
      <c r="F161" s="469">
        <f t="shared" si="5"/>
        <v>0</v>
      </c>
    </row>
    <row r="162" spans="1:6" ht="15">
      <c r="A162" s="678">
        <v>21</v>
      </c>
      <c r="B162" s="679"/>
      <c r="C162" s="92"/>
      <c r="D162" s="92"/>
      <c r="E162" s="92"/>
      <c r="F162" s="469">
        <f t="shared" si="5"/>
        <v>0</v>
      </c>
    </row>
    <row r="163" spans="1:6" ht="15">
      <c r="A163" s="678">
        <v>22</v>
      </c>
      <c r="B163" s="679"/>
      <c r="C163" s="92"/>
      <c r="D163" s="92"/>
      <c r="E163" s="92"/>
      <c r="F163" s="469">
        <f t="shared" si="5"/>
        <v>0</v>
      </c>
    </row>
    <row r="164" spans="1:6" ht="15">
      <c r="A164" s="678">
        <v>23</v>
      </c>
      <c r="B164" s="679"/>
      <c r="C164" s="92"/>
      <c r="D164" s="92"/>
      <c r="E164" s="92"/>
      <c r="F164" s="469">
        <f t="shared" si="5"/>
        <v>0</v>
      </c>
    </row>
    <row r="165" spans="1:6" ht="15">
      <c r="A165" s="678">
        <v>24</v>
      </c>
      <c r="B165" s="679"/>
      <c r="C165" s="92"/>
      <c r="D165" s="92"/>
      <c r="E165" s="92"/>
      <c r="F165" s="469">
        <f t="shared" si="5"/>
        <v>0</v>
      </c>
    </row>
    <row r="166" spans="1:6" ht="15">
      <c r="A166" s="678">
        <v>25</v>
      </c>
      <c r="B166" s="679"/>
      <c r="C166" s="92"/>
      <c r="D166" s="92"/>
      <c r="E166" s="92"/>
      <c r="F166" s="469">
        <f t="shared" si="5"/>
        <v>0</v>
      </c>
    </row>
    <row r="167" spans="1:6" ht="15">
      <c r="A167" s="678">
        <v>26</v>
      </c>
      <c r="B167" s="679"/>
      <c r="C167" s="92"/>
      <c r="D167" s="92"/>
      <c r="E167" s="92"/>
      <c r="F167" s="469">
        <f t="shared" si="5"/>
        <v>0</v>
      </c>
    </row>
    <row r="168" spans="1:6" ht="15">
      <c r="A168" s="678">
        <v>27</v>
      </c>
      <c r="B168" s="679"/>
      <c r="C168" s="92"/>
      <c r="D168" s="92"/>
      <c r="E168" s="92"/>
      <c r="F168" s="469">
        <f t="shared" si="5"/>
        <v>0</v>
      </c>
    </row>
    <row r="169" spans="1:6" ht="15">
      <c r="A169" s="678">
        <v>28</v>
      </c>
      <c r="B169" s="679"/>
      <c r="C169" s="92"/>
      <c r="D169" s="92"/>
      <c r="E169" s="92"/>
      <c r="F169" s="469">
        <f t="shared" si="5"/>
        <v>0</v>
      </c>
    </row>
    <row r="170" spans="1:6" ht="15">
      <c r="A170" s="678">
        <v>29</v>
      </c>
      <c r="B170" s="679"/>
      <c r="C170" s="92"/>
      <c r="D170" s="92"/>
      <c r="E170" s="92"/>
      <c r="F170" s="469">
        <f t="shared" si="5"/>
        <v>0</v>
      </c>
    </row>
    <row r="171" spans="1:6" ht="15">
      <c r="A171" s="678">
        <v>30</v>
      </c>
      <c r="B171" s="679"/>
      <c r="C171" s="92"/>
      <c r="D171" s="92"/>
      <c r="E171" s="92"/>
      <c r="F171" s="469">
        <f t="shared" si="5"/>
        <v>0</v>
      </c>
    </row>
    <row r="172" spans="1:6" ht="15">
      <c r="A172" s="509" t="s">
        <v>544</v>
      </c>
      <c r="B172" s="510" t="s">
        <v>804</v>
      </c>
      <c r="C172" s="472">
        <f>SUM(C142:C171)</f>
        <v>0</v>
      </c>
      <c r="D172" s="472"/>
      <c r="E172" s="472">
        <f>SUM(E142:E171)</f>
        <v>0</v>
      </c>
      <c r="F172" s="472">
        <f>SUM(F142:F171)</f>
        <v>0</v>
      </c>
    </row>
    <row r="173" spans="1:6" ht="15">
      <c r="A173" s="508" t="s">
        <v>794</v>
      </c>
      <c r="B173" s="515"/>
      <c r="C173" s="470"/>
      <c r="D173" s="470"/>
      <c r="E173" s="470"/>
      <c r="F173" s="470"/>
    </row>
    <row r="174" spans="1:6" ht="15">
      <c r="A174" s="678">
        <v>1</v>
      </c>
      <c r="B174" s="679"/>
      <c r="C174" s="92"/>
      <c r="D174" s="92"/>
      <c r="E174" s="92"/>
      <c r="F174" s="469">
        <f>C174-E174</f>
        <v>0</v>
      </c>
    </row>
    <row r="175" spans="1:6" ht="15">
      <c r="A175" s="678">
        <v>2</v>
      </c>
      <c r="B175" s="679"/>
      <c r="C175" s="92"/>
      <c r="D175" s="92"/>
      <c r="E175" s="92"/>
      <c r="F175" s="469">
        <f aca="true" t="shared" si="6" ref="F175:F203">C175-E175</f>
        <v>0</v>
      </c>
    </row>
    <row r="176" spans="1:6" ht="15">
      <c r="A176" s="678">
        <v>3</v>
      </c>
      <c r="B176" s="679"/>
      <c r="C176" s="92"/>
      <c r="D176" s="92"/>
      <c r="E176" s="92"/>
      <c r="F176" s="469">
        <f t="shared" si="6"/>
        <v>0</v>
      </c>
    </row>
    <row r="177" spans="1:6" ht="15">
      <c r="A177" s="678">
        <v>4</v>
      </c>
      <c r="B177" s="679"/>
      <c r="C177" s="92"/>
      <c r="D177" s="92"/>
      <c r="E177" s="92"/>
      <c r="F177" s="469">
        <f t="shared" si="6"/>
        <v>0</v>
      </c>
    </row>
    <row r="178" spans="1:6" ht="15">
      <c r="A178" s="678">
        <v>5</v>
      </c>
      <c r="B178" s="679"/>
      <c r="C178" s="92"/>
      <c r="D178" s="92"/>
      <c r="E178" s="92"/>
      <c r="F178" s="469">
        <f t="shared" si="6"/>
        <v>0</v>
      </c>
    </row>
    <row r="179" spans="1:6" ht="15">
      <c r="A179" s="678">
        <v>6</v>
      </c>
      <c r="B179" s="679"/>
      <c r="C179" s="92"/>
      <c r="D179" s="92"/>
      <c r="E179" s="92"/>
      <c r="F179" s="469">
        <f t="shared" si="6"/>
        <v>0</v>
      </c>
    </row>
    <row r="180" spans="1:6" ht="15">
      <c r="A180" s="678">
        <v>7</v>
      </c>
      <c r="B180" s="679"/>
      <c r="C180" s="92"/>
      <c r="D180" s="92"/>
      <c r="E180" s="92"/>
      <c r="F180" s="469">
        <f t="shared" si="6"/>
        <v>0</v>
      </c>
    </row>
    <row r="181" spans="1:6" ht="15">
      <c r="A181" s="678">
        <v>8</v>
      </c>
      <c r="B181" s="679"/>
      <c r="C181" s="92"/>
      <c r="D181" s="92"/>
      <c r="E181" s="92"/>
      <c r="F181" s="469">
        <f t="shared" si="6"/>
        <v>0</v>
      </c>
    </row>
    <row r="182" spans="1:6" ht="15">
      <c r="A182" s="678">
        <v>9</v>
      </c>
      <c r="B182" s="679"/>
      <c r="C182" s="92"/>
      <c r="D182" s="92"/>
      <c r="E182" s="92"/>
      <c r="F182" s="469">
        <f t="shared" si="6"/>
        <v>0</v>
      </c>
    </row>
    <row r="183" spans="1:6" ht="15">
      <c r="A183" s="678">
        <v>10</v>
      </c>
      <c r="B183" s="679"/>
      <c r="C183" s="92"/>
      <c r="D183" s="92"/>
      <c r="E183" s="92"/>
      <c r="F183" s="469">
        <f t="shared" si="6"/>
        <v>0</v>
      </c>
    </row>
    <row r="184" spans="1:6" ht="15">
      <c r="A184" s="678">
        <v>11</v>
      </c>
      <c r="B184" s="679"/>
      <c r="C184" s="92"/>
      <c r="D184" s="92"/>
      <c r="E184" s="92"/>
      <c r="F184" s="469">
        <f t="shared" si="6"/>
        <v>0</v>
      </c>
    </row>
    <row r="185" spans="1:6" ht="15">
      <c r="A185" s="678">
        <v>12</v>
      </c>
      <c r="B185" s="679"/>
      <c r="C185" s="92"/>
      <c r="D185" s="92"/>
      <c r="E185" s="92"/>
      <c r="F185" s="469">
        <f t="shared" si="6"/>
        <v>0</v>
      </c>
    </row>
    <row r="186" spans="1:6" ht="15">
      <c r="A186" s="678">
        <v>13</v>
      </c>
      <c r="B186" s="679"/>
      <c r="C186" s="92"/>
      <c r="D186" s="92"/>
      <c r="E186" s="92"/>
      <c r="F186" s="469">
        <f t="shared" si="6"/>
        <v>0</v>
      </c>
    </row>
    <row r="187" spans="1:6" ht="15">
      <c r="A187" s="678">
        <v>14</v>
      </c>
      <c r="B187" s="679"/>
      <c r="C187" s="92"/>
      <c r="D187" s="92"/>
      <c r="E187" s="92"/>
      <c r="F187" s="469">
        <f t="shared" si="6"/>
        <v>0</v>
      </c>
    </row>
    <row r="188" spans="1:6" ht="15">
      <c r="A188" s="678">
        <v>15</v>
      </c>
      <c r="B188" s="679"/>
      <c r="C188" s="92"/>
      <c r="D188" s="92"/>
      <c r="E188" s="92"/>
      <c r="F188" s="469">
        <f t="shared" si="6"/>
        <v>0</v>
      </c>
    </row>
    <row r="189" spans="1:6" ht="15">
      <c r="A189" s="678">
        <v>16</v>
      </c>
      <c r="B189" s="679"/>
      <c r="C189" s="92"/>
      <c r="D189" s="92"/>
      <c r="E189" s="92"/>
      <c r="F189" s="469">
        <f t="shared" si="6"/>
        <v>0</v>
      </c>
    </row>
    <row r="190" spans="1:6" ht="15">
      <c r="A190" s="678">
        <v>17</v>
      </c>
      <c r="B190" s="679"/>
      <c r="C190" s="92"/>
      <c r="D190" s="92"/>
      <c r="E190" s="92"/>
      <c r="F190" s="469">
        <f t="shared" si="6"/>
        <v>0</v>
      </c>
    </row>
    <row r="191" spans="1:6" ht="15">
      <c r="A191" s="678">
        <v>18</v>
      </c>
      <c r="B191" s="679"/>
      <c r="C191" s="92"/>
      <c r="D191" s="92"/>
      <c r="E191" s="92"/>
      <c r="F191" s="469">
        <f t="shared" si="6"/>
        <v>0</v>
      </c>
    </row>
    <row r="192" spans="1:6" ht="15">
      <c r="A192" s="678">
        <v>19</v>
      </c>
      <c r="B192" s="679"/>
      <c r="C192" s="92"/>
      <c r="D192" s="92"/>
      <c r="E192" s="92"/>
      <c r="F192" s="469">
        <f t="shared" si="6"/>
        <v>0</v>
      </c>
    </row>
    <row r="193" spans="1:6" ht="15">
      <c r="A193" s="678">
        <v>20</v>
      </c>
      <c r="B193" s="679"/>
      <c r="C193" s="92"/>
      <c r="D193" s="92"/>
      <c r="E193" s="92"/>
      <c r="F193" s="469">
        <f t="shared" si="6"/>
        <v>0</v>
      </c>
    </row>
    <row r="194" spans="1:6" ht="15">
      <c r="A194" s="678">
        <v>21</v>
      </c>
      <c r="B194" s="679"/>
      <c r="C194" s="92"/>
      <c r="D194" s="92"/>
      <c r="E194" s="92"/>
      <c r="F194" s="469">
        <f t="shared" si="6"/>
        <v>0</v>
      </c>
    </row>
    <row r="195" spans="1:6" ht="15">
      <c r="A195" s="678">
        <v>22</v>
      </c>
      <c r="B195" s="679"/>
      <c r="C195" s="92"/>
      <c r="D195" s="92"/>
      <c r="E195" s="92"/>
      <c r="F195" s="469">
        <f t="shared" si="6"/>
        <v>0</v>
      </c>
    </row>
    <row r="196" spans="1:6" ht="15">
      <c r="A196" s="678">
        <v>23</v>
      </c>
      <c r="B196" s="679"/>
      <c r="C196" s="92"/>
      <c r="D196" s="92"/>
      <c r="E196" s="92"/>
      <c r="F196" s="469">
        <f t="shared" si="6"/>
        <v>0</v>
      </c>
    </row>
    <row r="197" spans="1:6" ht="15">
      <c r="A197" s="678">
        <v>24</v>
      </c>
      <c r="B197" s="679"/>
      <c r="C197" s="92"/>
      <c r="D197" s="92"/>
      <c r="E197" s="92"/>
      <c r="F197" s="469">
        <f t="shared" si="6"/>
        <v>0</v>
      </c>
    </row>
    <row r="198" spans="1:6" ht="15">
      <c r="A198" s="678">
        <v>25</v>
      </c>
      <c r="B198" s="679"/>
      <c r="C198" s="92"/>
      <c r="D198" s="92"/>
      <c r="E198" s="92"/>
      <c r="F198" s="469">
        <f t="shared" si="6"/>
        <v>0</v>
      </c>
    </row>
    <row r="199" spans="1:6" ht="15">
      <c r="A199" s="678">
        <v>26</v>
      </c>
      <c r="B199" s="679"/>
      <c r="C199" s="92"/>
      <c r="D199" s="92"/>
      <c r="E199" s="92"/>
      <c r="F199" s="469">
        <f t="shared" si="6"/>
        <v>0</v>
      </c>
    </row>
    <row r="200" spans="1:6" ht="15">
      <c r="A200" s="678">
        <v>27</v>
      </c>
      <c r="B200" s="679"/>
      <c r="C200" s="92"/>
      <c r="D200" s="92"/>
      <c r="E200" s="92"/>
      <c r="F200" s="469">
        <f t="shared" si="6"/>
        <v>0</v>
      </c>
    </row>
    <row r="201" spans="1:6" ht="15">
      <c r="A201" s="678">
        <v>28</v>
      </c>
      <c r="B201" s="679"/>
      <c r="C201" s="92"/>
      <c r="D201" s="92"/>
      <c r="E201" s="92"/>
      <c r="F201" s="469">
        <f t="shared" si="6"/>
        <v>0</v>
      </c>
    </row>
    <row r="202" spans="1:6" ht="15">
      <c r="A202" s="678">
        <v>29</v>
      </c>
      <c r="B202" s="679"/>
      <c r="C202" s="92"/>
      <c r="D202" s="92"/>
      <c r="E202" s="92"/>
      <c r="F202" s="469">
        <f t="shared" si="6"/>
        <v>0</v>
      </c>
    </row>
    <row r="203" spans="1:6" ht="15">
      <c r="A203" s="678">
        <v>30</v>
      </c>
      <c r="B203" s="679"/>
      <c r="C203" s="92"/>
      <c r="D203" s="92"/>
      <c r="E203" s="92"/>
      <c r="F203" s="469">
        <f t="shared" si="6"/>
        <v>0</v>
      </c>
    </row>
    <row r="204" spans="1:6" ht="15">
      <c r="A204" s="509" t="s">
        <v>785</v>
      </c>
      <c r="B204" s="510" t="s">
        <v>805</v>
      </c>
      <c r="C204" s="472">
        <f>SUM(C174:C203)</f>
        <v>0</v>
      </c>
      <c r="D204" s="472"/>
      <c r="E204" s="472">
        <f>SUM(E174:E203)</f>
        <v>0</v>
      </c>
      <c r="F204" s="472">
        <f>SUM(F174:F203)</f>
        <v>0</v>
      </c>
    </row>
    <row r="205" spans="1:6" ht="21.75" customHeight="1">
      <c r="A205" s="508" t="s">
        <v>796</v>
      </c>
      <c r="B205" s="510"/>
      <c r="C205" s="471"/>
      <c r="D205" s="471"/>
      <c r="E205" s="471"/>
      <c r="F205" s="471"/>
    </row>
    <row r="206" spans="1:6" ht="15">
      <c r="A206" s="678">
        <v>1</v>
      </c>
      <c r="B206" s="679"/>
      <c r="C206" s="92"/>
      <c r="D206" s="92"/>
      <c r="E206" s="92"/>
      <c r="F206" s="469">
        <f>C206-E206</f>
        <v>0</v>
      </c>
    </row>
    <row r="207" spans="1:6" ht="15">
      <c r="A207" s="678">
        <v>2</v>
      </c>
      <c r="B207" s="679"/>
      <c r="C207" s="92"/>
      <c r="D207" s="92"/>
      <c r="E207" s="92"/>
      <c r="F207" s="469">
        <f aca="true" t="shared" si="7" ref="F207:F235">C207-E207</f>
        <v>0</v>
      </c>
    </row>
    <row r="208" spans="1:6" ht="15">
      <c r="A208" s="678">
        <v>3</v>
      </c>
      <c r="B208" s="679"/>
      <c r="C208" s="92"/>
      <c r="D208" s="92"/>
      <c r="E208" s="92"/>
      <c r="F208" s="469">
        <f t="shared" si="7"/>
        <v>0</v>
      </c>
    </row>
    <row r="209" spans="1:6" ht="15">
      <c r="A209" s="678">
        <v>4</v>
      </c>
      <c r="B209" s="679"/>
      <c r="C209" s="92"/>
      <c r="D209" s="92"/>
      <c r="E209" s="92"/>
      <c r="F209" s="469">
        <f t="shared" si="7"/>
        <v>0</v>
      </c>
    </row>
    <row r="210" spans="1:6" ht="15">
      <c r="A210" s="678">
        <v>5</v>
      </c>
      <c r="B210" s="679"/>
      <c r="C210" s="92"/>
      <c r="D210" s="92"/>
      <c r="E210" s="92"/>
      <c r="F210" s="469">
        <f t="shared" si="7"/>
        <v>0</v>
      </c>
    </row>
    <row r="211" spans="1:6" ht="15">
      <c r="A211" s="678">
        <v>6</v>
      </c>
      <c r="B211" s="679"/>
      <c r="C211" s="92"/>
      <c r="D211" s="92"/>
      <c r="E211" s="92"/>
      <c r="F211" s="469">
        <f t="shared" si="7"/>
        <v>0</v>
      </c>
    </row>
    <row r="212" spans="1:6" ht="15">
      <c r="A212" s="678">
        <v>7</v>
      </c>
      <c r="B212" s="679"/>
      <c r="C212" s="92"/>
      <c r="D212" s="92"/>
      <c r="E212" s="92"/>
      <c r="F212" s="469">
        <f t="shared" si="7"/>
        <v>0</v>
      </c>
    </row>
    <row r="213" spans="1:6" ht="15">
      <c r="A213" s="678">
        <v>8</v>
      </c>
      <c r="B213" s="679"/>
      <c r="C213" s="92"/>
      <c r="D213" s="92"/>
      <c r="E213" s="92"/>
      <c r="F213" s="469">
        <f t="shared" si="7"/>
        <v>0</v>
      </c>
    </row>
    <row r="214" spans="1:6" ht="15">
      <c r="A214" s="678">
        <v>9</v>
      </c>
      <c r="B214" s="679"/>
      <c r="C214" s="92"/>
      <c r="D214" s="92"/>
      <c r="E214" s="92"/>
      <c r="F214" s="469">
        <f t="shared" si="7"/>
        <v>0</v>
      </c>
    </row>
    <row r="215" spans="1:6" ht="15">
      <c r="A215" s="678">
        <v>10</v>
      </c>
      <c r="B215" s="679"/>
      <c r="C215" s="92"/>
      <c r="D215" s="92"/>
      <c r="E215" s="92"/>
      <c r="F215" s="469">
        <f t="shared" si="7"/>
        <v>0</v>
      </c>
    </row>
    <row r="216" spans="1:6" ht="15">
      <c r="A216" s="678">
        <v>11</v>
      </c>
      <c r="B216" s="679"/>
      <c r="C216" s="92"/>
      <c r="D216" s="92"/>
      <c r="E216" s="92"/>
      <c r="F216" s="469">
        <f t="shared" si="7"/>
        <v>0</v>
      </c>
    </row>
    <row r="217" spans="1:6" ht="15">
      <c r="A217" s="678">
        <v>12</v>
      </c>
      <c r="B217" s="679"/>
      <c r="C217" s="92"/>
      <c r="D217" s="92"/>
      <c r="E217" s="92"/>
      <c r="F217" s="469">
        <f t="shared" si="7"/>
        <v>0</v>
      </c>
    </row>
    <row r="218" spans="1:6" ht="15">
      <c r="A218" s="678">
        <v>13</v>
      </c>
      <c r="B218" s="679"/>
      <c r="C218" s="92"/>
      <c r="D218" s="92"/>
      <c r="E218" s="92"/>
      <c r="F218" s="469">
        <f t="shared" si="7"/>
        <v>0</v>
      </c>
    </row>
    <row r="219" spans="1:6" ht="15">
      <c r="A219" s="678">
        <v>14</v>
      </c>
      <c r="B219" s="679"/>
      <c r="C219" s="92"/>
      <c r="D219" s="92"/>
      <c r="E219" s="92"/>
      <c r="F219" s="469">
        <f t="shared" si="7"/>
        <v>0</v>
      </c>
    </row>
    <row r="220" spans="1:6" ht="15">
      <c r="A220" s="678">
        <v>15</v>
      </c>
      <c r="B220" s="679"/>
      <c r="C220" s="92"/>
      <c r="D220" s="92"/>
      <c r="E220" s="92"/>
      <c r="F220" s="469">
        <f t="shared" si="7"/>
        <v>0</v>
      </c>
    </row>
    <row r="221" spans="1:6" ht="15">
      <c r="A221" s="678">
        <v>16</v>
      </c>
      <c r="B221" s="679"/>
      <c r="C221" s="92"/>
      <c r="D221" s="92"/>
      <c r="E221" s="92"/>
      <c r="F221" s="469">
        <f t="shared" si="7"/>
        <v>0</v>
      </c>
    </row>
    <row r="222" spans="1:6" ht="15">
      <c r="A222" s="678">
        <v>17</v>
      </c>
      <c r="B222" s="679"/>
      <c r="C222" s="92"/>
      <c r="D222" s="92"/>
      <c r="E222" s="92"/>
      <c r="F222" s="469">
        <f t="shared" si="7"/>
        <v>0</v>
      </c>
    </row>
    <row r="223" spans="1:6" ht="15">
      <c r="A223" s="678">
        <v>18</v>
      </c>
      <c r="B223" s="679"/>
      <c r="C223" s="92"/>
      <c r="D223" s="92"/>
      <c r="E223" s="92"/>
      <c r="F223" s="469">
        <f t="shared" si="7"/>
        <v>0</v>
      </c>
    </row>
    <row r="224" spans="1:6" ht="15">
      <c r="A224" s="678">
        <v>19</v>
      </c>
      <c r="B224" s="679"/>
      <c r="C224" s="92"/>
      <c r="D224" s="92"/>
      <c r="E224" s="92"/>
      <c r="F224" s="469">
        <f t="shared" si="7"/>
        <v>0</v>
      </c>
    </row>
    <row r="225" spans="1:6" ht="15">
      <c r="A225" s="678">
        <v>20</v>
      </c>
      <c r="B225" s="679"/>
      <c r="C225" s="92"/>
      <c r="D225" s="92"/>
      <c r="E225" s="92"/>
      <c r="F225" s="469">
        <f t="shared" si="7"/>
        <v>0</v>
      </c>
    </row>
    <row r="226" spans="1:6" ht="15">
      <c r="A226" s="678">
        <v>21</v>
      </c>
      <c r="B226" s="679"/>
      <c r="C226" s="92"/>
      <c r="D226" s="92"/>
      <c r="E226" s="92"/>
      <c r="F226" s="469">
        <f t="shared" si="7"/>
        <v>0</v>
      </c>
    </row>
    <row r="227" spans="1:6" ht="15">
      <c r="A227" s="678">
        <v>22</v>
      </c>
      <c r="B227" s="679"/>
      <c r="C227" s="92"/>
      <c r="D227" s="92"/>
      <c r="E227" s="92"/>
      <c r="F227" s="469">
        <f t="shared" si="7"/>
        <v>0</v>
      </c>
    </row>
    <row r="228" spans="1:6" ht="15">
      <c r="A228" s="678">
        <v>23</v>
      </c>
      <c r="B228" s="679"/>
      <c r="C228" s="92"/>
      <c r="D228" s="92"/>
      <c r="E228" s="92"/>
      <c r="F228" s="469">
        <f t="shared" si="7"/>
        <v>0</v>
      </c>
    </row>
    <row r="229" spans="1:6" ht="15">
      <c r="A229" s="678">
        <v>24</v>
      </c>
      <c r="B229" s="679"/>
      <c r="C229" s="92"/>
      <c r="D229" s="92"/>
      <c r="E229" s="92"/>
      <c r="F229" s="469">
        <f t="shared" si="7"/>
        <v>0</v>
      </c>
    </row>
    <row r="230" spans="1:6" ht="15">
      <c r="A230" s="678">
        <v>25</v>
      </c>
      <c r="B230" s="679"/>
      <c r="C230" s="92"/>
      <c r="D230" s="92"/>
      <c r="E230" s="92"/>
      <c r="F230" s="469">
        <f t="shared" si="7"/>
        <v>0</v>
      </c>
    </row>
    <row r="231" spans="1:6" ht="15">
      <c r="A231" s="678">
        <v>26</v>
      </c>
      <c r="B231" s="679"/>
      <c r="C231" s="92"/>
      <c r="D231" s="92"/>
      <c r="E231" s="92"/>
      <c r="F231" s="469">
        <f t="shared" si="7"/>
        <v>0</v>
      </c>
    </row>
    <row r="232" spans="1:6" ht="15">
      <c r="A232" s="678">
        <v>27</v>
      </c>
      <c r="B232" s="679"/>
      <c r="C232" s="92"/>
      <c r="D232" s="92"/>
      <c r="E232" s="92"/>
      <c r="F232" s="469">
        <f t="shared" si="7"/>
        <v>0</v>
      </c>
    </row>
    <row r="233" spans="1:6" ht="15">
      <c r="A233" s="678">
        <v>28</v>
      </c>
      <c r="B233" s="679"/>
      <c r="C233" s="92"/>
      <c r="D233" s="92"/>
      <c r="E233" s="92"/>
      <c r="F233" s="469">
        <f t="shared" si="7"/>
        <v>0</v>
      </c>
    </row>
    <row r="234" spans="1:6" ht="15">
      <c r="A234" s="678">
        <v>29</v>
      </c>
      <c r="B234" s="679"/>
      <c r="C234" s="92"/>
      <c r="D234" s="92"/>
      <c r="E234" s="92"/>
      <c r="F234" s="469">
        <f t="shared" si="7"/>
        <v>0</v>
      </c>
    </row>
    <row r="235" spans="1:6" ht="15">
      <c r="A235" s="678">
        <v>30</v>
      </c>
      <c r="B235" s="679"/>
      <c r="C235" s="92"/>
      <c r="D235" s="92"/>
      <c r="E235" s="92"/>
      <c r="F235" s="469">
        <f t="shared" si="7"/>
        <v>0</v>
      </c>
    </row>
    <row r="236" spans="1:6" ht="15">
      <c r="A236" s="509" t="s">
        <v>797</v>
      </c>
      <c r="B236" s="510" t="s">
        <v>806</v>
      </c>
      <c r="C236" s="472">
        <f>SUM(C206:C235)</f>
        <v>0</v>
      </c>
      <c r="D236" s="472"/>
      <c r="E236" s="472">
        <f>SUM(E206:E235)</f>
        <v>0</v>
      </c>
      <c r="F236" s="472">
        <f>SUM(F206:F235)</f>
        <v>0</v>
      </c>
    </row>
    <row r="237" spans="1:6" ht="15">
      <c r="A237" s="506" t="s">
        <v>799</v>
      </c>
      <c r="B237" s="510"/>
      <c r="C237" s="471"/>
      <c r="D237" s="471"/>
      <c r="E237" s="471"/>
      <c r="F237" s="471"/>
    </row>
    <row r="238" spans="1:6" ht="15">
      <c r="A238" s="678">
        <v>1</v>
      </c>
      <c r="B238" s="679"/>
      <c r="C238" s="92"/>
      <c r="D238" s="92"/>
      <c r="E238" s="92"/>
      <c r="F238" s="469">
        <f>C238-E238</f>
        <v>0</v>
      </c>
    </row>
    <row r="239" spans="1:6" ht="15">
      <c r="A239" s="678">
        <v>2</v>
      </c>
      <c r="B239" s="679"/>
      <c r="C239" s="92"/>
      <c r="D239" s="92"/>
      <c r="E239" s="92"/>
      <c r="F239" s="469">
        <f aca="true" t="shared" si="8" ref="F239:F267">C239-E239</f>
        <v>0</v>
      </c>
    </row>
    <row r="240" spans="1:6" ht="15">
      <c r="A240" s="678">
        <v>3</v>
      </c>
      <c r="B240" s="679"/>
      <c r="C240" s="92"/>
      <c r="D240" s="92"/>
      <c r="E240" s="92"/>
      <c r="F240" s="469">
        <f t="shared" si="8"/>
        <v>0</v>
      </c>
    </row>
    <row r="241" spans="1:6" ht="15">
      <c r="A241" s="678">
        <v>4</v>
      </c>
      <c r="B241" s="679"/>
      <c r="C241" s="92"/>
      <c r="D241" s="92"/>
      <c r="E241" s="92"/>
      <c r="F241" s="469">
        <f t="shared" si="8"/>
        <v>0</v>
      </c>
    </row>
    <row r="242" spans="1:6" ht="15">
      <c r="A242" s="678">
        <v>5</v>
      </c>
      <c r="B242" s="679"/>
      <c r="C242" s="92"/>
      <c r="D242" s="92"/>
      <c r="E242" s="92"/>
      <c r="F242" s="469">
        <f t="shared" si="8"/>
        <v>0</v>
      </c>
    </row>
    <row r="243" spans="1:6" ht="15">
      <c r="A243" s="678">
        <v>6</v>
      </c>
      <c r="B243" s="679"/>
      <c r="C243" s="92"/>
      <c r="D243" s="92"/>
      <c r="E243" s="92"/>
      <c r="F243" s="469">
        <f t="shared" si="8"/>
        <v>0</v>
      </c>
    </row>
    <row r="244" spans="1:6" ht="15">
      <c r="A244" s="678">
        <v>7</v>
      </c>
      <c r="B244" s="679"/>
      <c r="C244" s="92"/>
      <c r="D244" s="92"/>
      <c r="E244" s="92"/>
      <c r="F244" s="469">
        <f t="shared" si="8"/>
        <v>0</v>
      </c>
    </row>
    <row r="245" spans="1:6" ht="15">
      <c r="A245" s="678">
        <v>8</v>
      </c>
      <c r="B245" s="679"/>
      <c r="C245" s="92"/>
      <c r="D245" s="92"/>
      <c r="E245" s="92"/>
      <c r="F245" s="469">
        <f t="shared" si="8"/>
        <v>0</v>
      </c>
    </row>
    <row r="246" spans="1:6" ht="15">
      <c r="A246" s="678">
        <v>9</v>
      </c>
      <c r="B246" s="679"/>
      <c r="C246" s="92"/>
      <c r="D246" s="92"/>
      <c r="E246" s="92"/>
      <c r="F246" s="469">
        <f t="shared" si="8"/>
        <v>0</v>
      </c>
    </row>
    <row r="247" spans="1:6" ht="15">
      <c r="A247" s="678">
        <v>10</v>
      </c>
      <c r="B247" s="679"/>
      <c r="C247" s="92"/>
      <c r="D247" s="92"/>
      <c r="E247" s="92"/>
      <c r="F247" s="469">
        <f t="shared" si="8"/>
        <v>0</v>
      </c>
    </row>
    <row r="248" spans="1:6" ht="15">
      <c r="A248" s="678">
        <v>11</v>
      </c>
      <c r="B248" s="679"/>
      <c r="C248" s="92"/>
      <c r="D248" s="92"/>
      <c r="E248" s="92"/>
      <c r="F248" s="469">
        <f t="shared" si="8"/>
        <v>0</v>
      </c>
    </row>
    <row r="249" spans="1:6" ht="15">
      <c r="A249" s="678">
        <v>12</v>
      </c>
      <c r="B249" s="679"/>
      <c r="C249" s="92"/>
      <c r="D249" s="92"/>
      <c r="E249" s="92"/>
      <c r="F249" s="469">
        <f t="shared" si="8"/>
        <v>0</v>
      </c>
    </row>
    <row r="250" spans="1:6" ht="15">
      <c r="A250" s="678">
        <v>13</v>
      </c>
      <c r="B250" s="679"/>
      <c r="C250" s="92"/>
      <c r="D250" s="92"/>
      <c r="E250" s="92"/>
      <c r="F250" s="469">
        <f t="shared" si="8"/>
        <v>0</v>
      </c>
    </row>
    <row r="251" spans="1:6" ht="15">
      <c r="A251" s="678">
        <v>14</v>
      </c>
      <c r="B251" s="679"/>
      <c r="C251" s="92"/>
      <c r="D251" s="92"/>
      <c r="E251" s="92"/>
      <c r="F251" s="469">
        <f t="shared" si="8"/>
        <v>0</v>
      </c>
    </row>
    <row r="252" spans="1:6" ht="15">
      <c r="A252" s="678">
        <v>15</v>
      </c>
      <c r="B252" s="679"/>
      <c r="C252" s="92"/>
      <c r="D252" s="92"/>
      <c r="E252" s="92"/>
      <c r="F252" s="469">
        <f t="shared" si="8"/>
        <v>0</v>
      </c>
    </row>
    <row r="253" spans="1:6" ht="15">
      <c r="A253" s="678">
        <v>16</v>
      </c>
      <c r="B253" s="679"/>
      <c r="C253" s="92"/>
      <c r="D253" s="92"/>
      <c r="E253" s="92"/>
      <c r="F253" s="469">
        <f t="shared" si="8"/>
        <v>0</v>
      </c>
    </row>
    <row r="254" spans="1:6" ht="15">
      <c r="A254" s="678">
        <v>17</v>
      </c>
      <c r="B254" s="679"/>
      <c r="C254" s="92"/>
      <c r="D254" s="92"/>
      <c r="E254" s="92"/>
      <c r="F254" s="469">
        <f t="shared" si="8"/>
        <v>0</v>
      </c>
    </row>
    <row r="255" spans="1:6" ht="15">
      <c r="A255" s="678">
        <v>18</v>
      </c>
      <c r="B255" s="679"/>
      <c r="C255" s="92"/>
      <c r="D255" s="92"/>
      <c r="E255" s="92"/>
      <c r="F255" s="469">
        <f t="shared" si="8"/>
        <v>0</v>
      </c>
    </row>
    <row r="256" spans="1:6" ht="15">
      <c r="A256" s="678">
        <v>19</v>
      </c>
      <c r="B256" s="679"/>
      <c r="C256" s="92"/>
      <c r="D256" s="92"/>
      <c r="E256" s="92"/>
      <c r="F256" s="469">
        <f t="shared" si="8"/>
        <v>0</v>
      </c>
    </row>
    <row r="257" spans="1:6" ht="15">
      <c r="A257" s="678">
        <v>20</v>
      </c>
      <c r="B257" s="679"/>
      <c r="C257" s="92"/>
      <c r="D257" s="92"/>
      <c r="E257" s="92"/>
      <c r="F257" s="469">
        <f t="shared" si="8"/>
        <v>0</v>
      </c>
    </row>
    <row r="258" spans="1:6" ht="15">
      <c r="A258" s="678">
        <v>21</v>
      </c>
      <c r="B258" s="679"/>
      <c r="C258" s="92"/>
      <c r="D258" s="92"/>
      <c r="E258" s="92"/>
      <c r="F258" s="469">
        <f t="shared" si="8"/>
        <v>0</v>
      </c>
    </row>
    <row r="259" spans="1:6" ht="15">
      <c r="A259" s="678">
        <v>22</v>
      </c>
      <c r="B259" s="679"/>
      <c r="C259" s="92"/>
      <c r="D259" s="92"/>
      <c r="E259" s="92"/>
      <c r="F259" s="469">
        <f t="shared" si="8"/>
        <v>0</v>
      </c>
    </row>
    <row r="260" spans="1:6" ht="15">
      <c r="A260" s="678">
        <v>23</v>
      </c>
      <c r="B260" s="679"/>
      <c r="C260" s="92"/>
      <c r="D260" s="92"/>
      <c r="E260" s="92"/>
      <c r="F260" s="469">
        <f t="shared" si="8"/>
        <v>0</v>
      </c>
    </row>
    <row r="261" spans="1:6" ht="15">
      <c r="A261" s="678">
        <v>24</v>
      </c>
      <c r="B261" s="679"/>
      <c r="C261" s="92"/>
      <c r="D261" s="92"/>
      <c r="E261" s="92"/>
      <c r="F261" s="469">
        <f t="shared" si="8"/>
        <v>0</v>
      </c>
    </row>
    <row r="262" spans="1:6" ht="15">
      <c r="A262" s="678">
        <v>25</v>
      </c>
      <c r="B262" s="679"/>
      <c r="C262" s="92"/>
      <c r="D262" s="92"/>
      <c r="E262" s="92"/>
      <c r="F262" s="469">
        <f t="shared" si="8"/>
        <v>0</v>
      </c>
    </row>
    <row r="263" spans="1:6" ht="15">
      <c r="A263" s="678">
        <v>26</v>
      </c>
      <c r="B263" s="679"/>
      <c r="C263" s="92"/>
      <c r="D263" s="92"/>
      <c r="E263" s="92"/>
      <c r="F263" s="469">
        <f t="shared" si="8"/>
        <v>0</v>
      </c>
    </row>
    <row r="264" spans="1:6" ht="15">
      <c r="A264" s="678">
        <v>27</v>
      </c>
      <c r="B264" s="679"/>
      <c r="C264" s="92"/>
      <c r="D264" s="92"/>
      <c r="E264" s="92"/>
      <c r="F264" s="469">
        <f t="shared" si="8"/>
        <v>0</v>
      </c>
    </row>
    <row r="265" spans="1:6" ht="15">
      <c r="A265" s="678">
        <v>28</v>
      </c>
      <c r="B265" s="679"/>
      <c r="C265" s="92"/>
      <c r="D265" s="92"/>
      <c r="E265" s="92"/>
      <c r="F265" s="469">
        <f t="shared" si="8"/>
        <v>0</v>
      </c>
    </row>
    <row r="266" spans="1:6" ht="15">
      <c r="A266" s="678">
        <v>29</v>
      </c>
      <c r="B266" s="679"/>
      <c r="C266" s="92"/>
      <c r="D266" s="92"/>
      <c r="E266" s="92"/>
      <c r="F266" s="469">
        <f t="shared" si="8"/>
        <v>0</v>
      </c>
    </row>
    <row r="267" spans="1:6" ht="15">
      <c r="A267" s="678">
        <v>30</v>
      </c>
      <c r="B267" s="679"/>
      <c r="C267" s="92"/>
      <c r="D267" s="92"/>
      <c r="E267" s="92"/>
      <c r="F267" s="469">
        <f t="shared" si="8"/>
        <v>0</v>
      </c>
    </row>
    <row r="268" spans="1:6" ht="15">
      <c r="A268" s="509" t="s">
        <v>559</v>
      </c>
      <c r="B268" s="510" t="s">
        <v>807</v>
      </c>
      <c r="C268" s="472">
        <f>SUM(C238:C267)</f>
        <v>0</v>
      </c>
      <c r="D268" s="472"/>
      <c r="E268" s="472">
        <f>SUM(E238:E267)</f>
        <v>0</v>
      </c>
      <c r="F268" s="472">
        <f>SUM(F238:F267)</f>
        <v>0</v>
      </c>
    </row>
    <row r="269" spans="1:6" ht="15">
      <c r="A269" s="513" t="s">
        <v>808</v>
      </c>
      <c r="B269" s="510" t="s">
        <v>809</v>
      </c>
      <c r="C269" s="472">
        <f>C268+C236+C204+C172</f>
        <v>0</v>
      </c>
      <c r="D269" s="472"/>
      <c r="E269" s="472">
        <f>E268+E236+E204+E172</f>
        <v>0</v>
      </c>
      <c r="F269" s="472">
        <f>F268+F236+F204+F172</f>
        <v>0</v>
      </c>
    </row>
    <row r="270" spans="1:6" ht="15">
      <c r="A270" s="516"/>
      <c r="B270" s="517"/>
      <c r="C270" s="518"/>
      <c r="D270" s="518"/>
      <c r="E270" s="518"/>
      <c r="F270" s="518"/>
    </row>
    <row r="271" spans="1:8" ht="15">
      <c r="A271" s="693" t="s">
        <v>977</v>
      </c>
      <c r="B271" s="701">
        <f>pdeReportingDate</f>
        <v>44313</v>
      </c>
      <c r="C271" s="701"/>
      <c r="D271" s="701"/>
      <c r="E271" s="701"/>
      <c r="F271" s="701"/>
      <c r="G271" s="701"/>
      <c r="H271" s="701"/>
    </row>
    <row r="272" spans="1:8" ht="15">
      <c r="A272" s="693"/>
      <c r="B272" s="52"/>
      <c r="C272" s="52"/>
      <c r="D272" s="52"/>
      <c r="E272" s="52"/>
      <c r="F272" s="52"/>
      <c r="G272" s="52"/>
      <c r="H272" s="52"/>
    </row>
    <row r="273" spans="1:8" ht="15">
      <c r="A273" s="694" t="s">
        <v>8</v>
      </c>
      <c r="B273" s="702" t="str">
        <f>authorName</f>
        <v>Стефан Гъндев</v>
      </c>
      <c r="C273" s="702"/>
      <c r="D273" s="702"/>
      <c r="E273" s="702"/>
      <c r="F273" s="702"/>
      <c r="G273" s="702"/>
      <c r="H273" s="702"/>
    </row>
    <row r="274" spans="1:8" ht="15">
      <c r="A274" s="694"/>
      <c r="B274" s="80"/>
      <c r="C274" s="80"/>
      <c r="D274" s="80"/>
      <c r="E274" s="80"/>
      <c r="F274" s="80"/>
      <c r="G274" s="80"/>
      <c r="H274" s="80"/>
    </row>
    <row r="275" spans="1:8" ht="15">
      <c r="A275" s="694" t="s">
        <v>920</v>
      </c>
      <c r="B275" s="703"/>
      <c r="C275" s="703"/>
      <c r="D275" s="703"/>
      <c r="E275" s="703"/>
      <c r="F275" s="703"/>
      <c r="G275" s="703"/>
      <c r="H275" s="703"/>
    </row>
    <row r="276" spans="1:8" ht="15">
      <c r="A276" s="695"/>
      <c r="B276" s="704" t="str">
        <f>Начална!B17</f>
        <v>Марин Стоянов</v>
      </c>
      <c r="C276" s="705"/>
      <c r="D276" s="705"/>
      <c r="E276" s="705"/>
      <c r="F276" s="574"/>
      <c r="G276" s="45"/>
      <c r="H276" s="42"/>
    </row>
    <row r="277" spans="1:8" ht="15">
      <c r="A277" s="695"/>
      <c r="B277" s="705" t="s">
        <v>979</v>
      </c>
      <c r="C277" s="705"/>
      <c r="D277" s="705"/>
      <c r="E277" s="705"/>
      <c r="F277" s="574"/>
      <c r="G277" s="45"/>
      <c r="H277" s="42"/>
    </row>
    <row r="278" spans="1:8" ht="15">
      <c r="A278" s="695"/>
      <c r="B278" s="705" t="s">
        <v>979</v>
      </c>
      <c r="C278" s="705"/>
      <c r="D278" s="705"/>
      <c r="E278" s="705"/>
      <c r="F278" s="574"/>
      <c r="G278" s="45"/>
      <c r="H278" s="42"/>
    </row>
    <row r="279" spans="1:8" ht="15">
      <c r="A279" s="695"/>
      <c r="B279" s="705" t="s">
        <v>979</v>
      </c>
      <c r="C279" s="705"/>
      <c r="D279" s="705"/>
      <c r="E279" s="705"/>
      <c r="F279" s="574"/>
      <c r="G279" s="45"/>
      <c r="H279" s="42"/>
    </row>
    <row r="280" spans="1:8" ht="15">
      <c r="A280" s="695"/>
      <c r="B280" s="705"/>
      <c r="C280" s="705"/>
      <c r="D280" s="705"/>
      <c r="E280" s="705"/>
      <c r="F280" s="574"/>
      <c r="G280" s="45"/>
      <c r="H280" s="42"/>
    </row>
    <row r="281" spans="1:8" ht="15">
      <c r="A281" s="695"/>
      <c r="B281" s="705"/>
      <c r="C281" s="705"/>
      <c r="D281" s="705"/>
      <c r="E281" s="705"/>
      <c r="F281" s="574"/>
      <c r="G281" s="45"/>
      <c r="H281" s="42"/>
    </row>
    <row r="282" spans="1:8" ht="15">
      <c r="A282" s="695"/>
      <c r="B282" s="705"/>
      <c r="C282" s="705"/>
      <c r="D282" s="705"/>
      <c r="E282" s="705"/>
      <c r="F282" s="574"/>
      <c r="G282" s="45"/>
      <c r="H282" s="42"/>
    </row>
  </sheetData>
  <sheetProtection password="D554" sheet="1" objects="1" scenarios="1" insertRows="0"/>
  <mergeCells count="10">
    <mergeCell ref="B271:H271"/>
    <mergeCell ref="B273:H273"/>
    <mergeCell ref="B275:H275"/>
    <mergeCell ref="B276:E276"/>
    <mergeCell ref="B281:E281"/>
    <mergeCell ref="B282:E282"/>
    <mergeCell ref="B277:E277"/>
    <mergeCell ref="B278:E278"/>
    <mergeCell ref="B279:E279"/>
    <mergeCell ref="B280:E280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1" r:id="rId1"/>
  <rowBreaks count="2" manualBreakCount="2">
    <brk id="106" max="5" man="1"/>
    <brk id="20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D30" sqref="D30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7213</v>
      </c>
      <c r="E11" s="328"/>
      <c r="F11" s="328"/>
      <c r="G11" s="329">
        <f>D11+E11-F11</f>
        <v>7213</v>
      </c>
      <c r="H11" s="328"/>
      <c r="I11" s="328"/>
      <c r="J11" s="329">
        <f>G11+H11-I11</f>
        <v>7213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7213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30</v>
      </c>
      <c r="E13" s="328"/>
      <c r="F13" s="328"/>
      <c r="G13" s="329">
        <f t="shared" si="2"/>
        <v>30</v>
      </c>
      <c r="H13" s="328"/>
      <c r="I13" s="328"/>
      <c r="J13" s="329">
        <f t="shared" si="3"/>
        <v>30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433</v>
      </c>
      <c r="E15" s="328"/>
      <c r="F15" s="328"/>
      <c r="G15" s="329">
        <f t="shared" si="2"/>
        <v>433</v>
      </c>
      <c r="H15" s="328"/>
      <c r="I15" s="328"/>
      <c r="J15" s="329">
        <f t="shared" si="3"/>
        <v>433</v>
      </c>
      <c r="K15" s="328">
        <v>190</v>
      </c>
      <c r="L15" s="328">
        <v>8</v>
      </c>
      <c r="M15" s="328"/>
      <c r="N15" s="329">
        <f t="shared" si="4"/>
        <v>198</v>
      </c>
      <c r="O15" s="328"/>
      <c r="P15" s="328"/>
      <c r="Q15" s="329">
        <f t="shared" si="0"/>
        <v>198</v>
      </c>
      <c r="R15" s="340">
        <f t="shared" si="1"/>
        <v>235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71</v>
      </c>
      <c r="E16" s="328"/>
      <c r="F16" s="328"/>
      <c r="G16" s="329">
        <f t="shared" si="2"/>
        <v>71</v>
      </c>
      <c r="H16" s="328"/>
      <c r="I16" s="328"/>
      <c r="J16" s="329">
        <f t="shared" si="3"/>
        <v>71</v>
      </c>
      <c r="K16" s="328">
        <v>68</v>
      </c>
      <c r="L16" s="328">
        <v>1</v>
      </c>
      <c r="M16" s="328"/>
      <c r="N16" s="329">
        <f t="shared" si="4"/>
        <v>69</v>
      </c>
      <c r="O16" s="328"/>
      <c r="P16" s="328"/>
      <c r="Q16" s="329">
        <f t="shared" si="0"/>
        <v>69</v>
      </c>
      <c r="R16" s="340">
        <f t="shared" si="1"/>
        <v>2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68</v>
      </c>
      <c r="E18" s="328"/>
      <c r="F18" s="328"/>
      <c r="G18" s="329">
        <f t="shared" si="2"/>
        <v>68</v>
      </c>
      <c r="H18" s="328"/>
      <c r="I18" s="328"/>
      <c r="J18" s="329">
        <f t="shared" si="3"/>
        <v>68</v>
      </c>
      <c r="K18" s="328">
        <v>32</v>
      </c>
      <c r="L18" s="328">
        <v>2</v>
      </c>
      <c r="M18" s="328"/>
      <c r="N18" s="329">
        <f t="shared" si="4"/>
        <v>34</v>
      </c>
      <c r="O18" s="328"/>
      <c r="P18" s="328"/>
      <c r="Q18" s="329">
        <f t="shared" si="0"/>
        <v>34</v>
      </c>
      <c r="R18" s="340">
        <f t="shared" si="1"/>
        <v>34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7815</v>
      </c>
      <c r="E19" s="330">
        <f>SUM(E11:E18)</f>
        <v>0</v>
      </c>
      <c r="F19" s="330">
        <f>SUM(F11:F18)</f>
        <v>0</v>
      </c>
      <c r="G19" s="329">
        <f t="shared" si="2"/>
        <v>7815</v>
      </c>
      <c r="H19" s="330">
        <f>SUM(H11:H18)</f>
        <v>0</v>
      </c>
      <c r="I19" s="330">
        <f>SUM(I11:I18)</f>
        <v>0</v>
      </c>
      <c r="J19" s="329">
        <f t="shared" si="3"/>
        <v>7815</v>
      </c>
      <c r="K19" s="330">
        <f>SUM(K11:K18)</f>
        <v>320</v>
      </c>
      <c r="L19" s="700">
        <f>SUM(L11:L18)</f>
        <v>11</v>
      </c>
      <c r="M19" s="330">
        <f>SUM(M11:M18)</f>
        <v>0</v>
      </c>
      <c r="N19" s="329">
        <f t="shared" si="4"/>
        <v>331</v>
      </c>
      <c r="O19" s="330">
        <f>SUM(O11:O18)</f>
        <v>0</v>
      </c>
      <c r="P19" s="330">
        <f>SUM(P11:P18)</f>
        <v>0</v>
      </c>
      <c r="Q19" s="329">
        <f t="shared" si="0"/>
        <v>331</v>
      </c>
      <c r="R19" s="340">
        <f t="shared" si="1"/>
        <v>7484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110137</v>
      </c>
      <c r="E29" s="335">
        <f aca="true" t="shared" si="6" ref="E29:P29">SUM(E30:E33)</f>
        <v>20</v>
      </c>
      <c r="F29" s="335">
        <f t="shared" si="6"/>
        <v>0</v>
      </c>
      <c r="G29" s="336">
        <f t="shared" si="2"/>
        <v>110157</v>
      </c>
      <c r="H29" s="335">
        <f t="shared" si="6"/>
        <v>0</v>
      </c>
      <c r="I29" s="335">
        <f t="shared" si="6"/>
        <v>0</v>
      </c>
      <c r="J29" s="336">
        <f t="shared" si="3"/>
        <v>110157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110157</v>
      </c>
    </row>
    <row r="30" spans="1:18" ht="15">
      <c r="A30" s="339"/>
      <c r="B30" s="321" t="s">
        <v>108</v>
      </c>
      <c r="C30" s="152" t="s">
        <v>563</v>
      </c>
      <c r="D30" s="328">
        <v>110137</v>
      </c>
      <c r="E30" s="328">
        <v>20</v>
      </c>
      <c r="F30" s="328"/>
      <c r="G30" s="329">
        <f t="shared" si="2"/>
        <v>110157</v>
      </c>
      <c r="H30" s="328"/>
      <c r="I30" s="328"/>
      <c r="J30" s="329">
        <f t="shared" si="3"/>
        <v>110157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110157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110137</v>
      </c>
      <c r="E40" s="330">
        <f aca="true" t="shared" si="10" ref="E40:P40">E29+E34+E39</f>
        <v>20</v>
      </c>
      <c r="F40" s="330">
        <f t="shared" si="10"/>
        <v>0</v>
      </c>
      <c r="G40" s="329">
        <f t="shared" si="2"/>
        <v>110157</v>
      </c>
      <c r="H40" s="330">
        <f t="shared" si="10"/>
        <v>0</v>
      </c>
      <c r="I40" s="330">
        <f t="shared" si="10"/>
        <v>0</v>
      </c>
      <c r="J40" s="329">
        <f t="shared" si="3"/>
        <v>110157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110157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117952</v>
      </c>
      <c r="E42" s="349">
        <f>E19+E20+E21+E27+E40+E41</f>
        <v>20</v>
      </c>
      <c r="F42" s="349">
        <f aca="true" t="shared" si="11" ref="F42:R42">F19+F20+F21+F27+F40+F41</f>
        <v>0</v>
      </c>
      <c r="G42" s="349">
        <f t="shared" si="11"/>
        <v>117972</v>
      </c>
      <c r="H42" s="349">
        <f t="shared" si="11"/>
        <v>0</v>
      </c>
      <c r="I42" s="349">
        <f t="shared" si="11"/>
        <v>0</v>
      </c>
      <c r="J42" s="349">
        <f t="shared" si="11"/>
        <v>117972</v>
      </c>
      <c r="K42" s="349">
        <f t="shared" si="11"/>
        <v>320</v>
      </c>
      <c r="L42" s="349">
        <f t="shared" si="11"/>
        <v>11</v>
      </c>
      <c r="M42" s="349">
        <f t="shared" si="11"/>
        <v>0</v>
      </c>
      <c r="N42" s="349">
        <f t="shared" si="11"/>
        <v>331</v>
      </c>
      <c r="O42" s="349">
        <f t="shared" si="11"/>
        <v>0</v>
      </c>
      <c r="P42" s="349">
        <f t="shared" si="11"/>
        <v>0</v>
      </c>
      <c r="Q42" s="349">
        <f t="shared" si="11"/>
        <v>331</v>
      </c>
      <c r="R42" s="350">
        <f t="shared" si="11"/>
        <v>117641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44313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Стефан Гъндев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4" t="str">
        <f>Начална!B17</f>
        <v>Марин Стоянов</v>
      </c>
      <c r="D50" s="705"/>
      <c r="E50" s="705"/>
      <c r="F50" s="705"/>
      <c r="G50" s="574"/>
      <c r="H50" s="45"/>
      <c r="I50" s="42"/>
    </row>
    <row r="51" spans="2:9" ht="1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">
      <c r="B54" s="695"/>
      <c r="C54" s="705"/>
      <c r="D54" s="705"/>
      <c r="E54" s="705"/>
      <c r="F54" s="705"/>
      <c r="G54" s="574"/>
      <c r="H54" s="45"/>
      <c r="I54" s="42"/>
    </row>
    <row r="55" spans="2:9" ht="15">
      <c r="B55" s="695"/>
      <c r="C55" s="705"/>
      <c r="D55" s="705"/>
      <c r="E55" s="705"/>
      <c r="F55" s="705"/>
      <c r="G55" s="574"/>
      <c r="H55" s="45"/>
      <c r="I55" s="42"/>
    </row>
    <row r="56" spans="2:9" ht="15">
      <c r="B56" s="695"/>
      <c r="C56" s="705"/>
      <c r="D56" s="705"/>
      <c r="E56" s="705"/>
      <c r="F56" s="705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Normal="85" zoomScaleSheetLayoutView="100" zoomScalePageLayoutView="0" workbookViewId="0" topLeftCell="A1">
      <selection activeCell="H38" sqref="H38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39717</v>
      </c>
      <c r="D13" s="362">
        <f>SUM(D14:D16)</f>
        <v>0</v>
      </c>
      <c r="E13" s="369">
        <f>SUM(E14:E16)</f>
        <v>39717</v>
      </c>
      <c r="F13" s="133"/>
    </row>
    <row r="14" spans="1:6" ht="15">
      <c r="A14" s="370" t="s">
        <v>596</v>
      </c>
      <c r="B14" s="135" t="s">
        <v>597</v>
      </c>
      <c r="C14" s="368">
        <v>39717</v>
      </c>
      <c r="D14" s="368"/>
      <c r="E14" s="369">
        <f aca="true" t="shared" si="0" ref="E14:E44">C14-D14</f>
        <v>39717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39717</v>
      </c>
      <c r="D21" s="440">
        <f>D13+D17+D18</f>
        <v>0</v>
      </c>
      <c r="E21" s="441">
        <f>E13+E17+E18</f>
        <v>39717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4092</v>
      </c>
      <c r="D23" s="443"/>
      <c r="E23" s="442">
        <f t="shared" si="0"/>
        <v>4092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29</v>
      </c>
      <c r="D26" s="362">
        <f>SUM(D27:D29)</f>
        <v>29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29</v>
      </c>
      <c r="D28" s="368">
        <v>29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15</v>
      </c>
      <c r="D31" s="368">
        <v>15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44</v>
      </c>
      <c r="D45" s="438">
        <f>D26+D30+D31+D33+D32+D34+D35+D40</f>
        <v>44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43853</v>
      </c>
      <c r="D46" s="444">
        <f>D45+D23+D21+D11</f>
        <v>44</v>
      </c>
      <c r="E46" s="445">
        <f>E45+E23+E21+E11</f>
        <v>43809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18585</v>
      </c>
      <c r="D54" s="138">
        <f>SUM(D55:D57)</f>
        <v>0</v>
      </c>
      <c r="E54" s="136">
        <f>C54-D54</f>
        <v>18585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18585</v>
      </c>
      <c r="D55" s="197"/>
      <c r="E55" s="136">
        <f>C55-D55</f>
        <v>18585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132</v>
      </c>
      <c r="D66" s="197"/>
      <c r="E66" s="136">
        <f t="shared" si="1"/>
        <v>132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18717</v>
      </c>
      <c r="D68" s="435">
        <f>D54+D58+D63+D64+D65+D66</f>
        <v>0</v>
      </c>
      <c r="E68" s="436">
        <f t="shared" si="1"/>
        <v>18717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103</v>
      </c>
      <c r="D87" s="134">
        <f>SUM(D88:D92)+D96</f>
        <v>103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42</v>
      </c>
      <c r="D91" s="197">
        <v>42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48</v>
      </c>
      <c r="D92" s="138">
        <f>SUM(D93:D95)</f>
        <v>48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44</v>
      </c>
      <c r="D95" s="197">
        <v>44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103</v>
      </c>
      <c r="D98" s="433">
        <f>D87+D82+D77+D73+D97</f>
        <v>103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18820</v>
      </c>
      <c r="D99" s="427">
        <f>D98+D70+D68</f>
        <v>103</v>
      </c>
      <c r="E99" s="427">
        <f>E98+E70+E68</f>
        <v>18717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28</v>
      </c>
      <c r="D104" s="216"/>
      <c r="E104" s="216"/>
      <c r="F104" s="421">
        <f>C104+D104-E104</f>
        <v>28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28</v>
      </c>
      <c r="D107" s="425">
        <f>SUM(D104:D106)</f>
        <v>0</v>
      </c>
      <c r="E107" s="425">
        <f>SUM(E104:E106)</f>
        <v>0</v>
      </c>
      <c r="F107" s="426">
        <f>SUM(F104:F106)</f>
        <v>28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44313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Стефан Гъндев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4" t="str">
        <f>Начална!B17</f>
        <v>Марин Стоянов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">
      <c r="A120" s="695"/>
      <c r="B120" s="705"/>
      <c r="C120" s="705"/>
      <c r="D120" s="705"/>
      <c r="E120" s="705"/>
      <c r="F120" s="705"/>
      <c r="G120" s="695"/>
      <c r="H120" s="695"/>
    </row>
    <row r="121" spans="1:8" ht="15">
      <c r="A121" s="695"/>
      <c r="B121" s="705"/>
      <c r="C121" s="705"/>
      <c r="D121" s="705"/>
      <c r="E121" s="705"/>
      <c r="F121" s="705"/>
      <c r="G121" s="695"/>
      <c r="H121" s="695"/>
    </row>
    <row r="122" spans="1:8" ht="1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4:F114"/>
    <mergeCell ref="A109:F109"/>
    <mergeCell ref="F50:F51"/>
    <mergeCell ref="B111:F111"/>
    <mergeCell ref="B112:F112"/>
    <mergeCell ref="B113:F113"/>
    <mergeCell ref="C8:C9"/>
    <mergeCell ref="A8:A9"/>
    <mergeCell ref="B8:B9"/>
    <mergeCell ref="A50:A51"/>
    <mergeCell ref="B50:B51"/>
    <mergeCell ref="C50:C51"/>
    <mergeCell ref="B120:F120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zoomScaleSheetLayoutView="85" zoomScalePageLayoutView="0" workbookViewId="0" topLeftCell="A1">
      <selection activeCell="C14" sqref="C14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50253994</v>
      </c>
      <c r="D13" s="449"/>
      <c r="E13" s="449"/>
      <c r="F13" s="449">
        <v>55420</v>
      </c>
      <c r="G13" s="449"/>
      <c r="H13" s="449"/>
      <c r="I13" s="450">
        <f>F13+G13-H13</f>
        <v>55420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50253994</v>
      </c>
      <c r="D18" s="456">
        <f t="shared" si="1"/>
        <v>0</v>
      </c>
      <c r="E18" s="456">
        <f t="shared" si="1"/>
        <v>0</v>
      </c>
      <c r="F18" s="456">
        <f t="shared" si="1"/>
        <v>55420</v>
      </c>
      <c r="G18" s="456">
        <f t="shared" si="1"/>
        <v>0</v>
      </c>
      <c r="H18" s="456">
        <f t="shared" si="1"/>
        <v>0</v>
      </c>
      <c r="I18" s="457">
        <f t="shared" si="0"/>
        <v>55420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44313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Стефан Гъндев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4" t="str">
        <f>Начална!B17</f>
        <v>Марин Стоянов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2021-03-11T07:27:51Z</cp:lastPrinted>
  <dcterms:created xsi:type="dcterms:W3CDTF">2006-09-16T00:00:00Z</dcterms:created>
  <dcterms:modified xsi:type="dcterms:W3CDTF">2021-04-27T11:01:53Z</dcterms:modified>
  <cp:category/>
  <cp:version/>
  <cp:contentType/>
  <cp:contentStatus/>
</cp:coreProperties>
</file>